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C:\Users\erikd\Dropbox\Erik\Vägsamfällighet\2021\bokslut\"/>
    </mc:Choice>
  </mc:AlternateContent>
  <xr:revisionPtr revIDLastSave="0" documentId="13_ncr:1_{801C9F73-A6F9-4A48-A914-7616C0DE5561}" xr6:coauthVersionLast="47" xr6:coauthVersionMax="47" xr10:uidLastSave="{00000000-0000-0000-0000-000000000000}"/>
  <bookViews>
    <workbookView xWindow="-120" yWindow="-120" windowWidth="29040" windowHeight="17640" activeTab="2" xr2:uid="{00000000-000D-0000-FFFF-FFFF00000000}"/>
  </bookViews>
  <sheets>
    <sheet name="BR 2021" sheetId="11" r:id="rId1"/>
    <sheet name=" RR 2021" sheetId="10" r:id="rId2"/>
    <sheet name="Verlista 2021" sheetId="9" r:id="rId3"/>
  </sheets>
  <definedNames>
    <definedName name="_xlnm._FilterDatabase" localSheetId="2" hidden="1">'Verlista 2021'!$A$1:$H$63</definedName>
    <definedName name="_xlnm.Print_Area" localSheetId="1">' RR 2021'!$A$1:$E$39</definedName>
    <definedName name="_xlnm.Print_Area" localSheetId="0">'BR 2021'!$A$1:$E$56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O13" i="9" l="1"/>
  <c r="E17" i="11" l="1"/>
  <c r="B24" i="10"/>
  <c r="B25" i="10"/>
  <c r="C48" i="10"/>
  <c r="C49" i="10" s="1"/>
  <c r="B48" i="10"/>
  <c r="B49" i="10" s="1"/>
  <c r="D43" i="10"/>
  <c r="M23" i="9"/>
  <c r="M8" i="9"/>
  <c r="B14" i="10" s="1"/>
  <c r="D49" i="10" l="1"/>
  <c r="D48" i="10"/>
  <c r="E18" i="11" s="1"/>
  <c r="E46" i="11"/>
  <c r="E14" i="11" l="1"/>
  <c r="E38" i="11"/>
  <c r="M19" i="9" l="1"/>
  <c r="M18" i="9"/>
  <c r="B11" i="10" s="1"/>
  <c r="M17" i="9"/>
  <c r="B27" i="10" s="1"/>
  <c r="M16" i="9"/>
  <c r="B23" i="10" s="1"/>
  <c r="M15" i="9"/>
  <c r="B22" i="10" s="1"/>
  <c r="M14" i="9"/>
  <c r="B28" i="10" s="1"/>
  <c r="M13" i="9"/>
  <c r="P13" i="9" s="1"/>
  <c r="E41" i="11" s="1"/>
  <c r="E42" i="11" s="1"/>
  <c r="M12" i="9"/>
  <c r="M11" i="9"/>
  <c r="B9" i="10" s="1"/>
  <c r="M10" i="9"/>
  <c r="B8" i="10" s="1"/>
  <c r="M9" i="9"/>
  <c r="M22" i="9" l="1"/>
  <c r="B30" i="10"/>
  <c r="B12" i="10"/>
  <c r="B15" i="10" s="1"/>
  <c r="M21" i="9"/>
  <c r="B33" i="10" l="1"/>
  <c r="E45" i="11" s="1"/>
  <c r="E47" i="11" s="1"/>
  <c r="E49" i="11" s="1"/>
  <c r="E22" i="11" l="1"/>
  <c r="E28"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Dahlerup</author>
    <author>Sofie Rosell</author>
  </authors>
  <commentList>
    <comment ref="B24" authorId="0" shapeId="0" xr:uid="{2245FC0C-B27B-4975-A680-1B1C4C455A6A}">
      <text>
        <r>
          <rPr>
            <b/>
            <sz val="9"/>
            <color indexed="81"/>
            <rFont val="Tahoma"/>
            <family val="2"/>
          </rPr>
          <t>Dahlerup:</t>
        </r>
        <r>
          <rPr>
            <sz val="9"/>
            <color indexed="81"/>
            <rFont val="Tahoma"/>
            <family val="2"/>
          </rPr>
          <t xml:space="preserve">
Avskrivning väg 20 år, detta är år 11.</t>
        </r>
      </text>
    </comment>
    <comment ref="C24" authorId="0" shapeId="0" xr:uid="{4352F366-7D79-4435-A857-DD4962930A62}">
      <text>
        <r>
          <rPr>
            <b/>
            <sz val="9"/>
            <color indexed="81"/>
            <rFont val="Tahoma"/>
            <family val="2"/>
          </rPr>
          <t>Dahlerup:</t>
        </r>
        <r>
          <rPr>
            <sz val="9"/>
            <color indexed="81"/>
            <rFont val="Tahoma"/>
            <family val="2"/>
          </rPr>
          <t xml:space="preserve">
Avskrivning väg 20 år, detta är år 10.</t>
        </r>
      </text>
    </comment>
    <comment ref="B25" authorId="1" shapeId="0" xr:uid="{167A924F-6F27-4797-A417-2F65C8F0CF1F}">
      <text>
        <r>
          <rPr>
            <b/>
            <sz val="9"/>
            <color indexed="81"/>
            <rFont val="Tahoma"/>
            <family val="2"/>
          </rPr>
          <t>Dahlerup:</t>
        </r>
        <r>
          <rPr>
            <sz val="9"/>
            <color indexed="81"/>
            <rFont val="Tahoma"/>
            <family val="2"/>
          </rPr>
          <t xml:space="preserve">
Avskrivning 20 år - detta är år 4</t>
        </r>
      </text>
    </comment>
    <comment ref="C25" authorId="1" shapeId="0" xr:uid="{C61D2168-DF68-4642-9969-8537DF786802}">
      <text>
        <r>
          <rPr>
            <b/>
            <sz val="9"/>
            <color indexed="81"/>
            <rFont val="Tahoma"/>
            <family val="2"/>
          </rPr>
          <t>Dahlerup:</t>
        </r>
        <r>
          <rPr>
            <sz val="9"/>
            <color indexed="81"/>
            <rFont val="Tahoma"/>
            <family val="2"/>
          </rPr>
          <t xml:space="preserve">
Avskrivning 20 år - detta är år 3</t>
        </r>
      </text>
    </comment>
  </commentList>
</comments>
</file>

<file path=xl/sharedStrings.xml><?xml version="1.0" encoding="utf-8"?>
<sst xmlns="http://schemas.openxmlformats.org/spreadsheetml/2006/main" count="353" uniqueCount="188">
  <si>
    <t>Saldo</t>
  </si>
  <si>
    <t>Bokföringsdatum</t>
  </si>
  <si>
    <t>Valutadatum</t>
  </si>
  <si>
    <t>Verifikationsnummer</t>
  </si>
  <si>
    <t>Text/mottagare</t>
  </si>
  <si>
    <t>Belopp</t>
  </si>
  <si>
    <t>9900000100</t>
  </si>
  <si>
    <t>Bg 304-5937</t>
  </si>
  <si>
    <t>5490990011</t>
  </si>
  <si>
    <t>Låneoms</t>
  </si>
  <si>
    <t>C-e:s transporter claes</t>
  </si>
  <si>
    <t>Svevia AB</t>
  </si>
  <si>
    <t>9900000001</t>
  </si>
  <si>
    <t>5490990007</t>
  </si>
  <si>
    <t>Riksförbundet för enskil</t>
  </si>
  <si>
    <t>5490990502</t>
  </si>
  <si>
    <t>Banktjänster</t>
  </si>
  <si>
    <t>Vägavgifter</t>
  </si>
  <si>
    <t>Statliga bidrag</t>
  </si>
  <si>
    <t>Kommunala bidrag</t>
  </si>
  <si>
    <t>frivilliga bidrag</t>
  </si>
  <si>
    <t>låneomsättning</t>
  </si>
  <si>
    <t>övriga kostnader</t>
  </si>
  <si>
    <t>vägunderhåll</t>
  </si>
  <si>
    <t>Medlemsavgift rev</t>
  </si>
  <si>
    <t>vägprojekt</t>
  </si>
  <si>
    <t>bidrag vägprojekt</t>
  </si>
  <si>
    <t>Intern överföring mellan konton</t>
  </si>
  <si>
    <t>Förändring bank</t>
  </si>
  <si>
    <t>Ver nr</t>
  </si>
  <si>
    <t>Intäkter</t>
  </si>
  <si>
    <t>statsbidrag</t>
  </si>
  <si>
    <t>driftbidrag kommun</t>
  </si>
  <si>
    <t>lån</t>
  </si>
  <si>
    <t>vägavgifter</t>
  </si>
  <si>
    <t>ränteintäkt</t>
  </si>
  <si>
    <t>div intäkt</t>
  </si>
  <si>
    <t>Summa</t>
  </si>
  <si>
    <t>Kostnader</t>
  </si>
  <si>
    <t>Vägunderhåll</t>
  </si>
  <si>
    <t xml:space="preserve">ränta   </t>
  </si>
  <si>
    <t>Övrigt</t>
  </si>
  <si>
    <t>Reservering vägförättning</t>
  </si>
  <si>
    <t>Årets vinst/förlust</t>
  </si>
  <si>
    <t>Ekebergsvägens vägsamfällighet</t>
  </si>
  <si>
    <t>Tillgångar</t>
  </si>
  <si>
    <t>Nuvarande tillgångar:</t>
  </si>
  <si>
    <t>Kassa</t>
  </si>
  <si>
    <t>Investeringar</t>
  </si>
  <si>
    <t>Lager</t>
  </si>
  <si>
    <t>Kundfordringar</t>
  </si>
  <si>
    <t>Förbetalda utgifter</t>
  </si>
  <si>
    <t>Summa omsättningstillgångar</t>
  </si>
  <si>
    <t>Anläggningstillgångar:</t>
  </si>
  <si>
    <t>Arrendeförbättringar</t>
  </si>
  <si>
    <t>Eget kapital och andra investeringar</t>
  </si>
  <si>
    <t>Mindre ackumulerade avskrivningar</t>
  </si>
  <si>
    <t>Anläggningstillgångar netto</t>
  </si>
  <si>
    <t>Andra tillgångar</t>
  </si>
  <si>
    <t>Goodwill</t>
  </si>
  <si>
    <t>Summa andra tillgångar</t>
  </si>
  <si>
    <t>Balansomslutning</t>
  </si>
  <si>
    <t>Skulder och ägarens eget kapital</t>
  </si>
  <si>
    <t>Kortfristiga skulder:</t>
  </si>
  <si>
    <t>Leverantörsskulder</t>
  </si>
  <si>
    <t>Upplupen ersättning</t>
  </si>
  <si>
    <t>Obetald inkomstskatt</t>
  </si>
  <si>
    <t>Icke arbetsinkomster</t>
  </si>
  <si>
    <t>Summa kortfristiga skulder</t>
  </si>
  <si>
    <t>Långfristiga skulder</t>
  </si>
  <si>
    <t>Obetald inteckning</t>
  </si>
  <si>
    <t>Summa långfristiga skulder</t>
  </si>
  <si>
    <t>Ägarens eget kapital</t>
  </si>
  <si>
    <t>Ackumulerade balanserade vinstmedel</t>
  </si>
  <si>
    <t>Summa ägarens eget kapital</t>
  </si>
  <si>
    <t>Summa skulder och ägarens eget kapital</t>
  </si>
  <si>
    <t>Årets resultat</t>
  </si>
  <si>
    <t>IB Bank</t>
  </si>
  <si>
    <t>UB</t>
  </si>
  <si>
    <t>Forserums berg &amp; grus AB</t>
  </si>
  <si>
    <t>Banklån</t>
  </si>
  <si>
    <t>Konto</t>
  </si>
  <si>
    <t>Markanläggningar</t>
  </si>
  <si>
    <t>Anskaffning</t>
  </si>
  <si>
    <t>Årligt avskrivningsbelopp</t>
  </si>
  <si>
    <t>IB ack avskrivning 2018</t>
  </si>
  <si>
    <t>Antal år avskrivning from 2018</t>
  </si>
  <si>
    <t>Ack avskrivning from 2018</t>
  </si>
  <si>
    <t>avskrivning - vägprojekt 2011</t>
  </si>
  <si>
    <t>avskrivning - vägprojekt 2018</t>
  </si>
  <si>
    <t>Avskrivning markanläggningar</t>
  </si>
  <si>
    <t>Totalt</t>
  </si>
  <si>
    <t>Förändring enl IB-UB</t>
  </si>
  <si>
    <t>Not 1</t>
  </si>
  <si>
    <t>Not 2</t>
  </si>
  <si>
    <t>-</t>
  </si>
  <si>
    <t>Vägprojekt</t>
  </si>
  <si>
    <t>Not 1: Avskrivning av väg 20 år, detta är år 10</t>
  </si>
  <si>
    <t>2021-12-30</t>
  </si>
  <si>
    <t>2021-12-29</t>
  </si>
  <si>
    <t>2021-12-14</t>
  </si>
  <si>
    <t>1327700199S</t>
  </si>
  <si>
    <t>2021-12-03</t>
  </si>
  <si>
    <t>1320700198S</t>
  </si>
  <si>
    <t>2021-11-26</t>
  </si>
  <si>
    <t>2021-11-03</t>
  </si>
  <si>
    <t>2021-11-02</t>
  </si>
  <si>
    <t>1305700197S</t>
  </si>
  <si>
    <t>2021-11-01</t>
  </si>
  <si>
    <t>2021-10-31</t>
  </si>
  <si>
    <t>2021-10-28</t>
  </si>
  <si>
    <t>2021-10-27</t>
  </si>
  <si>
    <t>2021-10-26</t>
  </si>
  <si>
    <t>2021-10-22</t>
  </si>
  <si>
    <t>2021-10-21</t>
  </si>
  <si>
    <t>2021-10-13</t>
  </si>
  <si>
    <t>2021-10-12</t>
  </si>
  <si>
    <t>2021-10-08</t>
  </si>
  <si>
    <t>2021-10-06</t>
  </si>
  <si>
    <t>2021-10-05</t>
  </si>
  <si>
    <t>2021-10-04</t>
  </si>
  <si>
    <t>2021-10-01</t>
  </si>
  <si>
    <t>2021-09-30</t>
  </si>
  <si>
    <t>2021-09-29</t>
  </si>
  <si>
    <t>2021-09-28</t>
  </si>
  <si>
    <t>2021-09-27</t>
  </si>
  <si>
    <t>2021-09-24</t>
  </si>
  <si>
    <t>2021-09-16</t>
  </si>
  <si>
    <t>2021-09-14</t>
  </si>
  <si>
    <t>2021-09-13</t>
  </si>
  <si>
    <t>1235700196S</t>
  </si>
  <si>
    <t>2021-09-06</t>
  </si>
  <si>
    <t>2021-08-26</t>
  </si>
  <si>
    <t>2021-08-02</t>
  </si>
  <si>
    <t>2021-07-31</t>
  </si>
  <si>
    <t>2021-07-27</t>
  </si>
  <si>
    <t>2021-07-09</t>
  </si>
  <si>
    <t>1190700194S</t>
  </si>
  <si>
    <t>S johansson transport AB</t>
  </si>
  <si>
    <t>1190700195S</t>
  </si>
  <si>
    <t>2021-06-30</t>
  </si>
  <si>
    <t>2021-06-29</t>
  </si>
  <si>
    <t>2021-06-08</t>
  </si>
  <si>
    <t>Snö skogen</t>
  </si>
  <si>
    <t>2021-05-28</t>
  </si>
  <si>
    <t>1148700193S</t>
  </si>
  <si>
    <t>Loopia AB (websupport)</t>
  </si>
  <si>
    <t>2021-05-26</t>
  </si>
  <si>
    <t>2021-05-20</t>
  </si>
  <si>
    <t>1139700192S</t>
  </si>
  <si>
    <t>Colorpoint osby kemi AB</t>
  </si>
  <si>
    <t>2021-05-18</t>
  </si>
  <si>
    <t>1137700191S</t>
  </si>
  <si>
    <t>2021-05-17</t>
  </si>
  <si>
    <t>Till peter s</t>
  </si>
  <si>
    <t>1134700190S</t>
  </si>
  <si>
    <t>2021-04-30</t>
  </si>
  <si>
    <t>2021-04-29</t>
  </si>
  <si>
    <t>2021-04-28</t>
  </si>
  <si>
    <t>1117700189S</t>
  </si>
  <si>
    <t>2021-04-27</t>
  </si>
  <si>
    <t>2021-03-31</t>
  </si>
  <si>
    <t>2021-03-30</t>
  </si>
  <si>
    <t>2021-03-26</t>
  </si>
  <si>
    <t>2021-03-18</t>
  </si>
  <si>
    <t>1054700188S</t>
  </si>
  <si>
    <t>2021-03-03</t>
  </si>
  <si>
    <t>E.on kundsup</t>
  </si>
  <si>
    <t>2021-03-02</t>
  </si>
  <si>
    <t>1054700187S</t>
  </si>
  <si>
    <t>2021-03-01</t>
  </si>
  <si>
    <t>2021-02-17</t>
  </si>
  <si>
    <t>2021-02-01</t>
  </si>
  <si>
    <t>2021-01-31</t>
  </si>
  <si>
    <t>2021-01-27</t>
  </si>
  <si>
    <t>2021-01-21</t>
  </si>
  <si>
    <t>1011700185S</t>
  </si>
  <si>
    <t>2021-01-20</t>
  </si>
  <si>
    <t>1011700186S</t>
  </si>
  <si>
    <t>2021-01-11</t>
  </si>
  <si>
    <t>Övriga intäkter</t>
  </si>
  <si>
    <t>Medlemsavgift REV</t>
  </si>
  <si>
    <t>Balansräkning 2021-12-31</t>
  </si>
  <si>
    <t>Resultaträkning 2021-12-31</t>
  </si>
  <si>
    <t>Not 2: Avskrivning av väg 20 år, detta är år 4</t>
  </si>
  <si>
    <t>Ver</t>
  </si>
  <si>
    <t>Ränta helår</t>
  </si>
  <si>
    <t>Amortering helår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</si>
</sst>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k_r_-;\-* #,##0.00\ _k_r_-;_-* &quot;-&quot;??\ _k_r_-;_-@_-"/>
    <numFmt numFmtId="165" formatCode="_-* #,##0\ _k_r_-;\-* #,##0\ _k_r_-;_-* &quot;-&quot;??\ _k_r_-;_-@_-"/>
    <numFmt numFmtId="166" formatCode="mmmm\ d\,\ yyyy"/>
  </numFmts>
  <fonts count="24">
    <font>
      <sz val="11"/>
      <name val="Calibri"/>
    </font>
    <font>
      <b/>
      <sz val="11"/>
      <name val="Calibri"/>
      <family val="2"/>
    </font>
    <font>
      <sz val="11"/>
      <name val="Calibri"/>
      <family val="2"/>
    </font>
    <font>
      <sz val="10"/>
      <name val="Arial"/>
      <family val="2"/>
    </font>
    <font>
      <b/>
      <sz val="14"/>
      <name val="Arial"/>
      <family val="2"/>
    </font>
    <font>
      <b/>
      <sz val="10"/>
      <name val="Arial"/>
      <family val="2"/>
    </font>
    <font>
      <sz val="10"/>
      <color rgb="FF0070C0"/>
      <name val="Arial"/>
      <family val="2"/>
    </font>
    <font>
      <b/>
      <sz val="9"/>
      <color indexed="81"/>
      <name val="Tahoma"/>
      <family val="2"/>
    </font>
    <font>
      <sz val="9"/>
      <color indexed="81"/>
      <name val="Tahoma"/>
      <family val="2"/>
    </font>
    <font>
      <sz val="10"/>
      <name val="Helv"/>
    </font>
    <font>
      <b/>
      <sz val="12"/>
      <name val="Arial"/>
      <family val="2"/>
    </font>
    <font>
      <b/>
      <i/>
      <sz val="10"/>
      <name val="Arial"/>
      <family val="2"/>
    </font>
    <font>
      <sz val="10"/>
      <color indexed="53"/>
      <name val="Arial"/>
      <family val="2"/>
    </font>
    <font>
      <i/>
      <sz val="10"/>
      <name val="Arial"/>
      <family val="2"/>
    </font>
    <font>
      <b/>
      <sz val="10"/>
      <color rgb="FFFF0000"/>
      <name val="Arial"/>
      <family val="2"/>
    </font>
    <font>
      <sz val="11"/>
      <name val="Calibri"/>
      <family val="2"/>
    </font>
    <font>
      <sz val="11"/>
      <color rgb="FF0070C0"/>
      <name val="Calibri"/>
      <family val="2"/>
    </font>
    <font>
      <b/>
      <i/>
      <sz val="11"/>
      <name val="Calibri"/>
      <family val="2"/>
    </font>
    <font>
      <sz val="11"/>
      <color rgb="FF00B050"/>
      <name val="Calibri"/>
      <family val="2"/>
    </font>
    <font>
      <b/>
      <i/>
      <sz val="11"/>
      <color rgb="FF00B050"/>
      <name val="Calibri"/>
      <family val="2"/>
    </font>
    <font>
      <b/>
      <sz val="15"/>
      <name val="Arial"/>
      <family val="2"/>
    </font>
    <font>
      <b/>
      <sz val="10"/>
      <color rgb="FF0070C0"/>
      <name val="Arial"/>
      <family val="2"/>
    </font>
    <font>
      <sz val="8"/>
      <name val="Calibri"/>
      <family val="2"/>
    </font>
    <font>
      <sz val="10"/>
      <color rgb="FF00B050"/>
      <name val="Arial"/>
      <family val="2"/>
    </font>
  </fonts>
  <fills count="15">
    <fill>
      <patternFill patternType="none"/>
    </fill>
    <fill>
      <patternFill patternType="gray125"/>
    </fill>
    <fill>
      <patternFill patternType="solid">
        <fgColor rgb="FFADD8E6"/>
      </patternFill>
    </fill>
    <fill>
      <patternFill patternType="solid">
        <fgColor rgb="FF92D050"/>
        <bgColor indexed="64"/>
      </patternFill>
    </fill>
    <fill>
      <patternFill patternType="solid">
        <fgColor rgb="FF7030A0"/>
        <bgColor indexed="64"/>
      </patternFill>
    </fill>
    <fill>
      <patternFill patternType="solid">
        <fgColor theme="5" tint="-0.249977111117893"/>
        <bgColor indexed="64"/>
      </patternFill>
    </fill>
    <fill>
      <patternFill patternType="solid">
        <fgColor rgb="FFFFFF00"/>
        <bgColor indexed="64"/>
      </patternFill>
    </fill>
    <fill>
      <patternFill patternType="solid">
        <fgColor rgb="FFFF0000"/>
        <bgColor indexed="64"/>
      </patternFill>
    </fill>
    <fill>
      <patternFill patternType="solid">
        <fgColor theme="0" tint="-0.249977111117893"/>
        <bgColor indexed="64"/>
      </patternFill>
    </fill>
    <fill>
      <patternFill patternType="solid">
        <fgColor rgb="FFFFC000"/>
        <bgColor indexed="64"/>
      </patternFill>
    </fill>
    <fill>
      <patternFill patternType="solid">
        <fgColor theme="5" tint="0.39997558519241921"/>
        <bgColor indexed="64"/>
      </patternFill>
    </fill>
    <fill>
      <patternFill patternType="solid">
        <fgColor rgb="FF00B0F0"/>
        <bgColor indexed="64"/>
      </patternFill>
    </fill>
    <fill>
      <patternFill patternType="solid">
        <fgColor theme="8" tint="0.59999389629810485"/>
        <bgColor indexed="64"/>
      </patternFill>
    </fill>
    <fill>
      <patternFill patternType="solid">
        <fgColor rgb="FFFF6600"/>
        <bgColor indexed="64"/>
      </patternFill>
    </fill>
    <fill>
      <patternFill patternType="solid">
        <fgColor rgb="FFFF33CC"/>
        <bgColor indexed="64"/>
      </patternFill>
    </fill>
  </fills>
  <borders count="5">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top/>
      <bottom style="medium">
        <color indexed="64"/>
      </bottom>
      <diagonal/>
    </border>
  </borders>
  <cellStyleXfs count="8">
    <xf numFmtId="0" fontId="0" fillId="0" borderId="0"/>
    <xf numFmtId="0" fontId="3" fillId="0" borderId="0"/>
    <xf numFmtId="164" fontId="2" fillId="0" borderId="0" applyFont="0" applyFill="0" applyBorder="0" applyAlignment="0" applyProtection="0"/>
    <xf numFmtId="0" fontId="3" fillId="0" borderId="0"/>
    <xf numFmtId="0" fontId="9" fillId="0" borderId="0" applyNumberFormat="0"/>
    <xf numFmtId="164" fontId="15" fillId="0" borderId="0" applyFont="0" applyFill="0" applyBorder="0" applyAlignment="0" applyProtection="0"/>
    <xf numFmtId="0" fontId="2" fillId="0" borderId="0"/>
    <xf numFmtId="164" fontId="2" fillId="0" borderId="0" applyFont="0" applyFill="0" applyBorder="0" applyAlignment="0" applyProtection="0"/>
  </cellStyleXfs>
  <cellXfs count="95">
    <xf numFmtId="0" fontId="0" fillId="0" borderId="0" xfId="0"/>
    <xf numFmtId="4" fontId="0" fillId="0" borderId="0" xfId="0" applyNumberFormat="1"/>
    <xf numFmtId="0" fontId="1" fillId="2" borderId="0" xfId="0" applyFont="1" applyFill="1"/>
    <xf numFmtId="0" fontId="1" fillId="2" borderId="0" xfId="0" applyFont="1" applyFill="1" applyAlignment="1">
      <alignment horizontal="right"/>
    </xf>
    <xf numFmtId="0" fontId="0" fillId="3" borderId="0" xfId="0" applyFill="1"/>
    <xf numFmtId="0" fontId="0" fillId="4" borderId="0" xfId="0" applyFill="1"/>
    <xf numFmtId="4" fontId="0" fillId="5" borderId="0" xfId="0" applyNumberFormat="1" applyFill="1"/>
    <xf numFmtId="0" fontId="0" fillId="6" borderId="0" xfId="0" applyFill="1"/>
    <xf numFmtId="0" fontId="2" fillId="7" borderId="0" xfId="0" applyFont="1" applyFill="1"/>
    <xf numFmtId="0" fontId="0" fillId="8" borderId="0" xfId="0" applyFill="1"/>
    <xf numFmtId="4" fontId="0" fillId="9" borderId="0" xfId="0" applyNumberFormat="1" applyFill="1"/>
    <xf numFmtId="0" fontId="0" fillId="10" borderId="0" xfId="0" applyFill="1"/>
    <xf numFmtId="0" fontId="0" fillId="11" borderId="0" xfId="0" applyFill="1"/>
    <xf numFmtId="0" fontId="2" fillId="12" borderId="0" xfId="0" applyFont="1" applyFill="1"/>
    <xf numFmtId="0" fontId="0" fillId="0" borderId="0" xfId="0" applyAlignment="1">
      <alignment horizontal="center"/>
    </xf>
    <xf numFmtId="0" fontId="4" fillId="0" borderId="0" xfId="1" applyFont="1"/>
    <xf numFmtId="0" fontId="3" fillId="0" borderId="0" xfId="1" applyAlignment="1">
      <alignment horizontal="left"/>
    </xf>
    <xf numFmtId="0" fontId="3" fillId="0" borderId="0" xfId="1"/>
    <xf numFmtId="0" fontId="5" fillId="0" borderId="0" xfId="1" applyFont="1" applyAlignment="1">
      <alignment horizontal="center"/>
    </xf>
    <xf numFmtId="0" fontId="5" fillId="0" borderId="0" xfId="1" applyFont="1"/>
    <xf numFmtId="0" fontId="3" fillId="0" borderId="0" xfId="1" applyFont="1" applyAlignment="1">
      <alignment horizontal="left"/>
    </xf>
    <xf numFmtId="0" fontId="3" fillId="0" borderId="0" xfId="1" applyFont="1"/>
    <xf numFmtId="1" fontId="5" fillId="0" borderId="0" xfId="1" applyNumberFormat="1" applyFont="1" applyAlignment="1">
      <alignment horizontal="left"/>
    </xf>
    <xf numFmtId="0" fontId="6" fillId="0" borderId="0" xfId="1" applyFont="1"/>
    <xf numFmtId="0" fontId="6" fillId="0" borderId="0" xfId="1" applyFont="1" applyAlignment="1">
      <alignment horizontal="left"/>
    </xf>
    <xf numFmtId="0" fontId="3" fillId="0" borderId="0" xfId="3"/>
    <xf numFmtId="0" fontId="10" fillId="0" borderId="0" xfId="4" applyFont="1" applyAlignment="1">
      <alignment horizontal="center"/>
    </xf>
    <xf numFmtId="0" fontId="3" fillId="0" borderId="0" xfId="4" applyFont="1"/>
    <xf numFmtId="166" fontId="3" fillId="0" borderId="0" xfId="4" applyNumberFormat="1" applyFont="1" applyAlignment="1">
      <alignment horizontal="center"/>
    </xf>
    <xf numFmtId="0" fontId="3" fillId="0" borderId="0" xfId="4" applyFont="1" applyAlignment="1">
      <alignment horizontal="center"/>
    </xf>
    <xf numFmtId="0" fontId="3" fillId="0" borderId="1" xfId="4" applyFont="1" applyBorder="1" applyAlignment="1">
      <alignment horizontal="center"/>
    </xf>
    <xf numFmtId="0" fontId="11" fillId="0" borderId="0" xfId="4" applyFont="1"/>
    <xf numFmtId="0" fontId="3" fillId="0" borderId="0" xfId="4" applyFont="1" applyAlignment="1">
      <alignment horizontal="left" indent="1"/>
    </xf>
    <xf numFmtId="0" fontId="6" fillId="0" borderId="0" xfId="3" applyFont="1"/>
    <xf numFmtId="0" fontId="3" fillId="0" borderId="2" xfId="4" applyFont="1" applyBorder="1"/>
    <xf numFmtId="0" fontId="3" fillId="0" borderId="3" xfId="4" applyFont="1" applyBorder="1" applyAlignment="1">
      <alignment horizontal="left" indent="1"/>
    </xf>
    <xf numFmtId="3" fontId="3" fillId="0" borderId="0" xfId="4" applyNumberFormat="1" applyFont="1"/>
    <xf numFmtId="0" fontId="3" fillId="0" borderId="2" xfId="4" applyFont="1" applyBorder="1" applyAlignment="1">
      <alignment horizontal="left" indent="1"/>
    </xf>
    <xf numFmtId="0" fontId="5" fillId="0" borderId="4" xfId="4" applyFont="1" applyBorder="1" applyAlignment="1">
      <alignment horizontal="left" indent="1"/>
    </xf>
    <xf numFmtId="0" fontId="3" fillId="0" borderId="4" xfId="4" applyFont="1" applyBorder="1"/>
    <xf numFmtId="0" fontId="12" fillId="0" borderId="0" xfId="4" applyFont="1"/>
    <xf numFmtId="0" fontId="5" fillId="0" borderId="4" xfId="4" applyFont="1" applyBorder="1"/>
    <xf numFmtId="0" fontId="13" fillId="0" borderId="0" xfId="3" applyFont="1" applyAlignment="1">
      <alignment horizontal="right"/>
    </xf>
    <xf numFmtId="0" fontId="14" fillId="0" borderId="0" xfId="1" applyFont="1"/>
    <xf numFmtId="0" fontId="5" fillId="0" borderId="1" xfId="4" applyFont="1" applyBorder="1" applyAlignment="1">
      <alignment horizontal="center"/>
    </xf>
    <xf numFmtId="3" fontId="3" fillId="0" borderId="0" xfId="4" applyNumberFormat="1" applyFont="1" applyAlignment="1">
      <alignment horizontal="center"/>
    </xf>
    <xf numFmtId="3" fontId="3" fillId="0" borderId="2" xfId="4" applyNumberFormat="1" applyFont="1" applyBorder="1" applyAlignment="1">
      <alignment horizontal="center"/>
    </xf>
    <xf numFmtId="3" fontId="3" fillId="0" borderId="3" xfId="4" applyNumberFormat="1" applyFont="1" applyBorder="1" applyAlignment="1">
      <alignment horizontal="center"/>
    </xf>
    <xf numFmtId="0" fontId="3" fillId="0" borderId="0" xfId="3" applyAlignment="1">
      <alignment horizontal="center"/>
    </xf>
    <xf numFmtId="0" fontId="13" fillId="0" borderId="0" xfId="3" applyFont="1" applyAlignment="1">
      <alignment horizontal="center"/>
    </xf>
    <xf numFmtId="0" fontId="2" fillId="0" borderId="0" xfId="0" applyFont="1"/>
    <xf numFmtId="3" fontId="3" fillId="0" borderId="0" xfId="3" applyNumberFormat="1" applyAlignment="1">
      <alignment horizontal="center"/>
    </xf>
    <xf numFmtId="0" fontId="17" fillId="0" borderId="0" xfId="0" applyFont="1"/>
    <xf numFmtId="4" fontId="18" fillId="0" borderId="0" xfId="0" applyNumberFormat="1" applyFont="1"/>
    <xf numFmtId="164" fontId="19" fillId="0" borderId="0" xfId="5" applyFont="1"/>
    <xf numFmtId="165" fontId="3" fillId="0" borderId="0" xfId="5" applyNumberFormat="1" applyFont="1"/>
    <xf numFmtId="0" fontId="10" fillId="0" borderId="0" xfId="4" applyFont="1" applyAlignment="1">
      <alignment horizontal="left"/>
    </xf>
    <xf numFmtId="0" fontId="20" fillId="0" borderId="0" xfId="4" applyFont="1" applyAlignment="1">
      <alignment horizontal="left"/>
    </xf>
    <xf numFmtId="0" fontId="2" fillId="13" borderId="0" xfId="0" applyFont="1" applyFill="1"/>
    <xf numFmtId="0" fontId="1" fillId="0" borderId="0" xfId="0" applyFont="1" applyAlignment="1">
      <alignment horizontal="center"/>
    </xf>
    <xf numFmtId="0" fontId="16" fillId="0" borderId="0" xfId="0" applyFont="1" applyAlignment="1">
      <alignment horizontal="center"/>
    </xf>
    <xf numFmtId="0" fontId="16" fillId="0" borderId="0" xfId="0" applyFont="1"/>
    <xf numFmtId="0" fontId="1" fillId="0" borderId="0" xfId="0" applyFont="1"/>
    <xf numFmtId="4" fontId="1" fillId="0" borderId="0" xfId="0" applyNumberFormat="1" applyFont="1"/>
    <xf numFmtId="0" fontId="1" fillId="0" borderId="0" xfId="6" applyFont="1" applyAlignment="1">
      <alignment horizontal="center"/>
    </xf>
    <xf numFmtId="165" fontId="5" fillId="0" borderId="0" xfId="5" applyNumberFormat="1" applyFont="1"/>
    <xf numFmtId="165" fontId="5" fillId="0" borderId="0" xfId="5" applyNumberFormat="1" applyFont="1" applyAlignment="1">
      <alignment horizontal="left"/>
    </xf>
    <xf numFmtId="0" fontId="2" fillId="0" borderId="0" xfId="6"/>
    <xf numFmtId="0" fontId="2" fillId="0" borderId="0" xfId="6" applyAlignment="1">
      <alignment horizontal="center"/>
    </xf>
    <xf numFmtId="3" fontId="3" fillId="0" borderId="4" xfId="4" applyNumberFormat="1" applyFont="1" applyBorder="1" applyAlignment="1">
      <alignment horizontal="center"/>
    </xf>
    <xf numFmtId="3" fontId="3" fillId="0" borderId="2" xfId="4" applyNumberFormat="1" applyFont="1" applyBorder="1"/>
    <xf numFmtId="4" fontId="3" fillId="0" borderId="0" xfId="4" applyNumberFormat="1" applyFont="1"/>
    <xf numFmtId="3" fontId="3" fillId="0" borderId="0" xfId="4" applyNumberFormat="1" applyFont="1" applyAlignment="1">
      <alignment horizontal="left"/>
    </xf>
    <xf numFmtId="0" fontId="3" fillId="0" borderId="0" xfId="4" applyFont="1" applyAlignment="1">
      <alignment horizontal="left"/>
    </xf>
    <xf numFmtId="3" fontId="11" fillId="0" borderId="0" xfId="4" applyNumberFormat="1" applyFont="1" applyAlignment="1">
      <alignment horizontal="center"/>
    </xf>
    <xf numFmtId="3" fontId="12" fillId="0" borderId="0" xfId="4" applyNumberFormat="1" applyFont="1" applyAlignment="1">
      <alignment horizontal="center"/>
    </xf>
    <xf numFmtId="0" fontId="21" fillId="0" borderId="0" xfId="1" applyFont="1"/>
    <xf numFmtId="0" fontId="21" fillId="0" borderId="0" xfId="1" applyFont="1" applyAlignment="1">
      <alignment horizontal="center"/>
    </xf>
    <xf numFmtId="165" fontId="6" fillId="0" borderId="0" xfId="5" applyNumberFormat="1" applyFont="1"/>
    <xf numFmtId="165" fontId="21" fillId="0" borderId="0" xfId="1" applyNumberFormat="1" applyFont="1" applyAlignment="1">
      <alignment horizontal="left"/>
    </xf>
    <xf numFmtId="0" fontId="21" fillId="0" borderId="0" xfId="1" applyFont="1" applyAlignment="1">
      <alignment horizontal="left"/>
    </xf>
    <xf numFmtId="3" fontId="3" fillId="0" borderId="0" xfId="4" applyNumberFormat="1" applyFont="1" applyAlignment="1">
      <alignment horizontal="left" indent="1"/>
    </xf>
    <xf numFmtId="165" fontId="3" fillId="0" borderId="0" xfId="5" applyNumberFormat="1" applyFont="1" applyFill="1" applyAlignment="1">
      <alignment horizontal="left"/>
    </xf>
    <xf numFmtId="3" fontId="13" fillId="0" borderId="0" xfId="3" applyNumberFormat="1" applyFont="1" applyAlignment="1">
      <alignment horizontal="right"/>
    </xf>
    <xf numFmtId="165" fontId="3" fillId="0" borderId="0" xfId="1" applyNumberFormat="1"/>
    <xf numFmtId="165" fontId="3" fillId="0" borderId="0" xfId="5" applyNumberFormat="1" applyFont="1" applyAlignment="1">
      <alignment horizontal="center"/>
    </xf>
    <xf numFmtId="165" fontId="6" fillId="0" borderId="0" xfId="7" applyNumberFormat="1" applyFont="1"/>
    <xf numFmtId="0" fontId="0" fillId="14" borderId="0" xfId="0" applyFill="1"/>
    <xf numFmtId="0" fontId="23" fillId="0" borderId="0" xfId="1" applyFont="1"/>
    <xf numFmtId="3" fontId="3" fillId="0" borderId="0" xfId="3" applyNumberFormat="1"/>
    <xf numFmtId="4" fontId="18" fillId="0" borderId="1" xfId="0" applyNumberFormat="1" applyFont="1" applyBorder="1"/>
    <xf numFmtId="0" fontId="1" fillId="0" borderId="1" xfId="6" applyFont="1" applyBorder="1" applyAlignment="1">
      <alignment horizontal="center"/>
    </xf>
    <xf numFmtId="165" fontId="2" fillId="0" borderId="1" xfId="5" applyNumberFormat="1" applyFont="1" applyBorder="1"/>
    <xf numFmtId="3" fontId="6" fillId="0" borderId="0" xfId="3" applyNumberFormat="1" applyFont="1" applyAlignment="1">
      <alignment horizontal="center"/>
    </xf>
    <xf numFmtId="165" fontId="3" fillId="0" borderId="0" xfId="1" applyNumberFormat="1" applyFont="1"/>
  </cellXfs>
  <cellStyles count="8">
    <cellStyle name="Comma 2" xfId="2" xr:uid="{00000000-0005-0000-0000-000000000000}"/>
    <cellStyle name="Normal" xfId="0" builtinId="0"/>
    <cellStyle name="Normal 2" xfId="1" xr:uid="{00000000-0005-0000-0000-000002000000}"/>
    <cellStyle name="Normal 2 2" xfId="3" xr:uid="{00000000-0005-0000-0000-000003000000}"/>
    <cellStyle name="Normal 3" xfId="6" xr:uid="{00000000-0005-0000-0000-000004000000}"/>
    <cellStyle name="Normal_BalanceSheets" xfId="4" xr:uid="{00000000-0005-0000-0000-000005000000}"/>
    <cellStyle name="Tusental" xfId="5" builtinId="3"/>
    <cellStyle name="Tusental 2" xfId="7" xr:uid="{1E5CA142-F16F-4708-A8EC-536404DCE926}"/>
  </cellStyles>
  <dxfs count="14">
    <dxf>
      <fill>
        <patternFill>
          <bgColor rgb="FFFF33CC"/>
        </patternFill>
      </fill>
    </dxf>
    <dxf>
      <fill>
        <patternFill>
          <bgColor rgb="FFFF33CC"/>
        </patternFill>
      </fill>
    </dxf>
    <dxf>
      <fill>
        <patternFill>
          <bgColor rgb="FFFF33CC"/>
        </patternFill>
      </fill>
    </dxf>
    <dxf>
      <fill>
        <patternFill>
          <bgColor rgb="FF92D050"/>
        </patternFill>
      </fill>
    </dxf>
    <dxf>
      <fill>
        <patternFill>
          <bgColor rgb="FF7030A0"/>
        </patternFill>
      </fill>
    </dxf>
    <dxf>
      <fill>
        <patternFill>
          <bgColor theme="5" tint="-0.24994659260841701"/>
        </patternFill>
      </fill>
    </dxf>
    <dxf>
      <fill>
        <patternFill>
          <bgColor rgb="FFFFFF00"/>
        </patternFill>
      </fill>
    </dxf>
    <dxf>
      <fill>
        <patternFill>
          <bgColor rgb="FFFF0000"/>
        </patternFill>
      </fill>
    </dxf>
    <dxf>
      <fill>
        <patternFill>
          <bgColor theme="0" tint="-0.24994659260841701"/>
        </patternFill>
      </fill>
    </dxf>
    <dxf>
      <fill>
        <patternFill>
          <bgColor rgb="FFFFC000"/>
        </patternFill>
      </fill>
    </dxf>
    <dxf>
      <fill>
        <patternFill>
          <bgColor theme="5" tint="0.39994506668294322"/>
        </patternFill>
      </fill>
    </dxf>
    <dxf>
      <fill>
        <patternFill>
          <bgColor rgb="FF00B0F0"/>
        </patternFill>
      </fill>
    </dxf>
    <dxf>
      <fill>
        <patternFill>
          <bgColor theme="8" tint="0.59996337778862885"/>
        </patternFill>
      </fill>
    </dxf>
    <dxf>
      <fill>
        <patternFill>
          <bgColor rgb="FFFF6600"/>
        </patternFill>
      </fill>
    </dxf>
  </dxfs>
  <tableStyles count="0" defaultTableStyle="TableStyleMedium2" defaultPivotStyle="PivotStyleLight16"/>
  <colors>
    <mruColors>
      <color rgb="FFFF33CC"/>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85BCC7-C5BE-412D-897A-5FF463E3524A}">
  <sheetPr>
    <tabColor rgb="FF00B050"/>
    <pageSetUpPr fitToPage="1"/>
  </sheetPr>
  <dimension ref="A1:I61"/>
  <sheetViews>
    <sheetView showGridLines="0" zoomScale="115" zoomScaleNormal="115" workbookViewId="0">
      <selection activeCell="D51" sqref="D51"/>
    </sheetView>
  </sheetViews>
  <sheetFormatPr defaultRowHeight="15"/>
  <cols>
    <col min="1" max="3" width="9.140625" style="67"/>
    <col min="4" max="5" width="32.140625" style="67" customWidth="1"/>
    <col min="6" max="6" width="32.140625" style="68" customWidth="1"/>
    <col min="7" max="7" width="13.5703125" style="67" bestFit="1" customWidth="1"/>
    <col min="8" max="8" width="23.28515625" style="67" customWidth="1"/>
    <col min="9" max="9" width="10.140625" style="67" bestFit="1" customWidth="1"/>
    <col min="10" max="256" width="9.140625" style="67"/>
    <col min="257" max="257" width="32.140625" style="67" customWidth="1"/>
    <col min="258" max="259" width="22.140625" style="67" customWidth="1"/>
    <col min="260" max="260" width="13.5703125" style="67" bestFit="1" customWidth="1"/>
    <col min="261" max="262" width="13.7109375" style="67" bestFit="1" customWidth="1"/>
    <col min="263" max="264" width="9.140625" style="67"/>
    <col min="265" max="265" width="10.140625" style="67" bestFit="1" customWidth="1"/>
    <col min="266" max="512" width="9.140625" style="67"/>
    <col min="513" max="513" width="32.140625" style="67" customWidth="1"/>
    <col min="514" max="515" width="22.140625" style="67" customWidth="1"/>
    <col min="516" max="516" width="13.5703125" style="67" bestFit="1" customWidth="1"/>
    <col min="517" max="518" width="13.7109375" style="67" bestFit="1" customWidth="1"/>
    <col min="519" max="520" width="9.140625" style="67"/>
    <col min="521" max="521" width="10.140625" style="67" bestFit="1" customWidth="1"/>
    <col min="522" max="768" width="9.140625" style="67"/>
    <col min="769" max="769" width="32.140625" style="67" customWidth="1"/>
    <col min="770" max="771" width="22.140625" style="67" customWidth="1"/>
    <col min="772" max="772" width="13.5703125" style="67" bestFit="1" customWidth="1"/>
    <col min="773" max="774" width="13.7109375" style="67" bestFit="1" customWidth="1"/>
    <col min="775" max="776" width="9.140625" style="67"/>
    <col min="777" max="777" width="10.140625" style="67" bestFit="1" customWidth="1"/>
    <col min="778" max="1024" width="9.140625" style="67"/>
    <col min="1025" max="1025" width="32.140625" style="67" customWidth="1"/>
    <col min="1026" max="1027" width="22.140625" style="67" customWidth="1"/>
    <col min="1028" max="1028" width="13.5703125" style="67" bestFit="1" customWidth="1"/>
    <col min="1029" max="1030" width="13.7109375" style="67" bestFit="1" customWidth="1"/>
    <col min="1031" max="1032" width="9.140625" style="67"/>
    <col min="1033" max="1033" width="10.140625" style="67" bestFit="1" customWidth="1"/>
    <col min="1034" max="1280" width="9.140625" style="67"/>
    <col min="1281" max="1281" width="32.140625" style="67" customWidth="1"/>
    <col min="1282" max="1283" width="22.140625" style="67" customWidth="1"/>
    <col min="1284" max="1284" width="13.5703125" style="67" bestFit="1" customWidth="1"/>
    <col min="1285" max="1286" width="13.7109375" style="67" bestFit="1" customWidth="1"/>
    <col min="1287" max="1288" width="9.140625" style="67"/>
    <col min="1289" max="1289" width="10.140625" style="67" bestFit="1" customWidth="1"/>
    <col min="1290" max="1536" width="9.140625" style="67"/>
    <col min="1537" max="1537" width="32.140625" style="67" customWidth="1"/>
    <col min="1538" max="1539" width="22.140625" style="67" customWidth="1"/>
    <col min="1540" max="1540" width="13.5703125" style="67" bestFit="1" customWidth="1"/>
    <col min="1541" max="1542" width="13.7109375" style="67" bestFit="1" customWidth="1"/>
    <col min="1543" max="1544" width="9.140625" style="67"/>
    <col min="1545" max="1545" width="10.140625" style="67" bestFit="1" customWidth="1"/>
    <col min="1546" max="1792" width="9.140625" style="67"/>
    <col min="1793" max="1793" width="32.140625" style="67" customWidth="1"/>
    <col min="1794" max="1795" width="22.140625" style="67" customWidth="1"/>
    <col min="1796" max="1796" width="13.5703125" style="67" bestFit="1" customWidth="1"/>
    <col min="1797" max="1798" width="13.7109375" style="67" bestFit="1" customWidth="1"/>
    <col min="1799" max="1800" width="9.140625" style="67"/>
    <col min="1801" max="1801" width="10.140625" style="67" bestFit="1" customWidth="1"/>
    <col min="1802" max="2048" width="9.140625" style="67"/>
    <col min="2049" max="2049" width="32.140625" style="67" customWidth="1"/>
    <col min="2050" max="2051" width="22.140625" style="67" customWidth="1"/>
    <col min="2052" max="2052" width="13.5703125" style="67" bestFit="1" customWidth="1"/>
    <col min="2053" max="2054" width="13.7109375" style="67" bestFit="1" customWidth="1"/>
    <col min="2055" max="2056" width="9.140625" style="67"/>
    <col min="2057" max="2057" width="10.140625" style="67" bestFit="1" customWidth="1"/>
    <col min="2058" max="2304" width="9.140625" style="67"/>
    <col min="2305" max="2305" width="32.140625" style="67" customWidth="1"/>
    <col min="2306" max="2307" width="22.140625" style="67" customWidth="1"/>
    <col min="2308" max="2308" width="13.5703125" style="67" bestFit="1" customWidth="1"/>
    <col min="2309" max="2310" width="13.7109375" style="67" bestFit="1" customWidth="1"/>
    <col min="2311" max="2312" width="9.140625" style="67"/>
    <col min="2313" max="2313" width="10.140625" style="67" bestFit="1" customWidth="1"/>
    <col min="2314" max="2560" width="9.140625" style="67"/>
    <col min="2561" max="2561" width="32.140625" style="67" customWidth="1"/>
    <col min="2562" max="2563" width="22.140625" style="67" customWidth="1"/>
    <col min="2564" max="2564" width="13.5703125" style="67" bestFit="1" customWidth="1"/>
    <col min="2565" max="2566" width="13.7109375" style="67" bestFit="1" customWidth="1"/>
    <col min="2567" max="2568" width="9.140625" style="67"/>
    <col min="2569" max="2569" width="10.140625" style="67" bestFit="1" customWidth="1"/>
    <col min="2570" max="2816" width="9.140625" style="67"/>
    <col min="2817" max="2817" width="32.140625" style="67" customWidth="1"/>
    <col min="2818" max="2819" width="22.140625" style="67" customWidth="1"/>
    <col min="2820" max="2820" width="13.5703125" style="67" bestFit="1" customWidth="1"/>
    <col min="2821" max="2822" width="13.7109375" style="67" bestFit="1" customWidth="1"/>
    <col min="2823" max="2824" width="9.140625" style="67"/>
    <col min="2825" max="2825" width="10.140625" style="67" bestFit="1" customWidth="1"/>
    <col min="2826" max="3072" width="9.140625" style="67"/>
    <col min="3073" max="3073" width="32.140625" style="67" customWidth="1"/>
    <col min="3074" max="3075" width="22.140625" style="67" customWidth="1"/>
    <col min="3076" max="3076" width="13.5703125" style="67" bestFit="1" customWidth="1"/>
    <col min="3077" max="3078" width="13.7109375" style="67" bestFit="1" customWidth="1"/>
    <col min="3079" max="3080" width="9.140625" style="67"/>
    <col min="3081" max="3081" width="10.140625" style="67" bestFit="1" customWidth="1"/>
    <col min="3082" max="3328" width="9.140625" style="67"/>
    <col min="3329" max="3329" width="32.140625" style="67" customWidth="1"/>
    <col min="3330" max="3331" width="22.140625" style="67" customWidth="1"/>
    <col min="3332" max="3332" width="13.5703125" style="67" bestFit="1" customWidth="1"/>
    <col min="3333" max="3334" width="13.7109375" style="67" bestFit="1" customWidth="1"/>
    <col min="3335" max="3336" width="9.140625" style="67"/>
    <col min="3337" max="3337" width="10.140625" style="67" bestFit="1" customWidth="1"/>
    <col min="3338" max="3584" width="9.140625" style="67"/>
    <col min="3585" max="3585" width="32.140625" style="67" customWidth="1"/>
    <col min="3586" max="3587" width="22.140625" style="67" customWidth="1"/>
    <col min="3588" max="3588" width="13.5703125" style="67" bestFit="1" customWidth="1"/>
    <col min="3589" max="3590" width="13.7109375" style="67" bestFit="1" customWidth="1"/>
    <col min="3591" max="3592" width="9.140625" style="67"/>
    <col min="3593" max="3593" width="10.140625" style="67" bestFit="1" customWidth="1"/>
    <col min="3594" max="3840" width="9.140625" style="67"/>
    <col min="3841" max="3841" width="32.140625" style="67" customWidth="1"/>
    <col min="3842" max="3843" width="22.140625" style="67" customWidth="1"/>
    <col min="3844" max="3844" width="13.5703125" style="67" bestFit="1" customWidth="1"/>
    <col min="3845" max="3846" width="13.7109375" style="67" bestFit="1" customWidth="1"/>
    <col min="3847" max="3848" width="9.140625" style="67"/>
    <col min="3849" max="3849" width="10.140625" style="67" bestFit="1" customWidth="1"/>
    <col min="3850" max="4096" width="9.140625" style="67"/>
    <col min="4097" max="4097" width="32.140625" style="67" customWidth="1"/>
    <col min="4098" max="4099" width="22.140625" style="67" customWidth="1"/>
    <col min="4100" max="4100" width="13.5703125" style="67" bestFit="1" customWidth="1"/>
    <col min="4101" max="4102" width="13.7109375" style="67" bestFit="1" customWidth="1"/>
    <col min="4103" max="4104" width="9.140625" style="67"/>
    <col min="4105" max="4105" width="10.140625" style="67" bestFit="1" customWidth="1"/>
    <col min="4106" max="4352" width="9.140625" style="67"/>
    <col min="4353" max="4353" width="32.140625" style="67" customWidth="1"/>
    <col min="4354" max="4355" width="22.140625" style="67" customWidth="1"/>
    <col min="4356" max="4356" width="13.5703125" style="67" bestFit="1" customWidth="1"/>
    <col min="4357" max="4358" width="13.7109375" style="67" bestFit="1" customWidth="1"/>
    <col min="4359" max="4360" width="9.140625" style="67"/>
    <col min="4361" max="4361" width="10.140625" style="67" bestFit="1" customWidth="1"/>
    <col min="4362" max="4608" width="9.140625" style="67"/>
    <col min="4609" max="4609" width="32.140625" style="67" customWidth="1"/>
    <col min="4610" max="4611" width="22.140625" style="67" customWidth="1"/>
    <col min="4612" max="4612" width="13.5703125" style="67" bestFit="1" customWidth="1"/>
    <col min="4613" max="4614" width="13.7109375" style="67" bestFit="1" customWidth="1"/>
    <col min="4615" max="4616" width="9.140625" style="67"/>
    <col min="4617" max="4617" width="10.140625" style="67" bestFit="1" customWidth="1"/>
    <col min="4618" max="4864" width="9.140625" style="67"/>
    <col min="4865" max="4865" width="32.140625" style="67" customWidth="1"/>
    <col min="4866" max="4867" width="22.140625" style="67" customWidth="1"/>
    <col min="4868" max="4868" width="13.5703125" style="67" bestFit="1" customWidth="1"/>
    <col min="4869" max="4870" width="13.7109375" style="67" bestFit="1" customWidth="1"/>
    <col min="4871" max="4872" width="9.140625" style="67"/>
    <col min="4873" max="4873" width="10.140625" style="67" bestFit="1" customWidth="1"/>
    <col min="4874" max="5120" width="9.140625" style="67"/>
    <col min="5121" max="5121" width="32.140625" style="67" customWidth="1"/>
    <col min="5122" max="5123" width="22.140625" style="67" customWidth="1"/>
    <col min="5124" max="5124" width="13.5703125" style="67" bestFit="1" customWidth="1"/>
    <col min="5125" max="5126" width="13.7109375" style="67" bestFit="1" customWidth="1"/>
    <col min="5127" max="5128" width="9.140625" style="67"/>
    <col min="5129" max="5129" width="10.140625" style="67" bestFit="1" customWidth="1"/>
    <col min="5130" max="5376" width="9.140625" style="67"/>
    <col min="5377" max="5377" width="32.140625" style="67" customWidth="1"/>
    <col min="5378" max="5379" width="22.140625" style="67" customWidth="1"/>
    <col min="5380" max="5380" width="13.5703125" style="67" bestFit="1" customWidth="1"/>
    <col min="5381" max="5382" width="13.7109375" style="67" bestFit="1" customWidth="1"/>
    <col min="5383" max="5384" width="9.140625" style="67"/>
    <col min="5385" max="5385" width="10.140625" style="67" bestFit="1" customWidth="1"/>
    <col min="5386" max="5632" width="9.140625" style="67"/>
    <col min="5633" max="5633" width="32.140625" style="67" customWidth="1"/>
    <col min="5634" max="5635" width="22.140625" style="67" customWidth="1"/>
    <col min="5636" max="5636" width="13.5703125" style="67" bestFit="1" customWidth="1"/>
    <col min="5637" max="5638" width="13.7109375" style="67" bestFit="1" customWidth="1"/>
    <col min="5639" max="5640" width="9.140625" style="67"/>
    <col min="5641" max="5641" width="10.140625" style="67" bestFit="1" customWidth="1"/>
    <col min="5642" max="5888" width="9.140625" style="67"/>
    <col min="5889" max="5889" width="32.140625" style="67" customWidth="1"/>
    <col min="5890" max="5891" width="22.140625" style="67" customWidth="1"/>
    <col min="5892" max="5892" width="13.5703125" style="67" bestFit="1" customWidth="1"/>
    <col min="5893" max="5894" width="13.7109375" style="67" bestFit="1" customWidth="1"/>
    <col min="5895" max="5896" width="9.140625" style="67"/>
    <col min="5897" max="5897" width="10.140625" style="67" bestFit="1" customWidth="1"/>
    <col min="5898" max="6144" width="9.140625" style="67"/>
    <col min="6145" max="6145" width="32.140625" style="67" customWidth="1"/>
    <col min="6146" max="6147" width="22.140625" style="67" customWidth="1"/>
    <col min="6148" max="6148" width="13.5703125" style="67" bestFit="1" customWidth="1"/>
    <col min="6149" max="6150" width="13.7109375" style="67" bestFit="1" customWidth="1"/>
    <col min="6151" max="6152" width="9.140625" style="67"/>
    <col min="6153" max="6153" width="10.140625" style="67" bestFit="1" customWidth="1"/>
    <col min="6154" max="6400" width="9.140625" style="67"/>
    <col min="6401" max="6401" width="32.140625" style="67" customWidth="1"/>
    <col min="6402" max="6403" width="22.140625" style="67" customWidth="1"/>
    <col min="6404" max="6404" width="13.5703125" style="67" bestFit="1" customWidth="1"/>
    <col min="6405" max="6406" width="13.7109375" style="67" bestFit="1" customWidth="1"/>
    <col min="6407" max="6408" width="9.140625" style="67"/>
    <col min="6409" max="6409" width="10.140625" style="67" bestFit="1" customWidth="1"/>
    <col min="6410" max="6656" width="9.140625" style="67"/>
    <col min="6657" max="6657" width="32.140625" style="67" customWidth="1"/>
    <col min="6658" max="6659" width="22.140625" style="67" customWidth="1"/>
    <col min="6660" max="6660" width="13.5703125" style="67" bestFit="1" customWidth="1"/>
    <col min="6661" max="6662" width="13.7109375" style="67" bestFit="1" customWidth="1"/>
    <col min="6663" max="6664" width="9.140625" style="67"/>
    <col min="6665" max="6665" width="10.140625" style="67" bestFit="1" customWidth="1"/>
    <col min="6666" max="6912" width="9.140625" style="67"/>
    <col min="6913" max="6913" width="32.140625" style="67" customWidth="1"/>
    <col min="6914" max="6915" width="22.140625" style="67" customWidth="1"/>
    <col min="6916" max="6916" width="13.5703125" style="67" bestFit="1" customWidth="1"/>
    <col min="6917" max="6918" width="13.7109375" style="67" bestFit="1" customWidth="1"/>
    <col min="6919" max="6920" width="9.140625" style="67"/>
    <col min="6921" max="6921" width="10.140625" style="67" bestFit="1" customWidth="1"/>
    <col min="6922" max="7168" width="9.140625" style="67"/>
    <col min="7169" max="7169" width="32.140625" style="67" customWidth="1"/>
    <col min="7170" max="7171" width="22.140625" style="67" customWidth="1"/>
    <col min="7172" max="7172" width="13.5703125" style="67" bestFit="1" customWidth="1"/>
    <col min="7173" max="7174" width="13.7109375" style="67" bestFit="1" customWidth="1"/>
    <col min="7175" max="7176" width="9.140625" style="67"/>
    <col min="7177" max="7177" width="10.140625" style="67" bestFit="1" customWidth="1"/>
    <col min="7178" max="7424" width="9.140625" style="67"/>
    <col min="7425" max="7425" width="32.140625" style="67" customWidth="1"/>
    <col min="7426" max="7427" width="22.140625" style="67" customWidth="1"/>
    <col min="7428" max="7428" width="13.5703125" style="67" bestFit="1" customWidth="1"/>
    <col min="7429" max="7430" width="13.7109375" style="67" bestFit="1" customWidth="1"/>
    <col min="7431" max="7432" width="9.140625" style="67"/>
    <col min="7433" max="7433" width="10.140625" style="67" bestFit="1" customWidth="1"/>
    <col min="7434" max="7680" width="9.140625" style="67"/>
    <col min="7681" max="7681" width="32.140625" style="67" customWidth="1"/>
    <col min="7682" max="7683" width="22.140625" style="67" customWidth="1"/>
    <col min="7684" max="7684" width="13.5703125" style="67" bestFit="1" customWidth="1"/>
    <col min="7685" max="7686" width="13.7109375" style="67" bestFit="1" customWidth="1"/>
    <col min="7687" max="7688" width="9.140625" style="67"/>
    <col min="7689" max="7689" width="10.140625" style="67" bestFit="1" customWidth="1"/>
    <col min="7690" max="7936" width="9.140625" style="67"/>
    <col min="7937" max="7937" width="32.140625" style="67" customWidth="1"/>
    <col min="7938" max="7939" width="22.140625" style="67" customWidth="1"/>
    <col min="7940" max="7940" width="13.5703125" style="67" bestFit="1" customWidth="1"/>
    <col min="7941" max="7942" width="13.7109375" style="67" bestFit="1" customWidth="1"/>
    <col min="7943" max="7944" width="9.140625" style="67"/>
    <col min="7945" max="7945" width="10.140625" style="67" bestFit="1" customWidth="1"/>
    <col min="7946" max="8192" width="9.140625" style="67"/>
    <col min="8193" max="8193" width="32.140625" style="67" customWidth="1"/>
    <col min="8194" max="8195" width="22.140625" style="67" customWidth="1"/>
    <col min="8196" max="8196" width="13.5703125" style="67" bestFit="1" customWidth="1"/>
    <col min="8197" max="8198" width="13.7109375" style="67" bestFit="1" customWidth="1"/>
    <col min="8199" max="8200" width="9.140625" style="67"/>
    <col min="8201" max="8201" width="10.140625" style="67" bestFit="1" customWidth="1"/>
    <col min="8202" max="8448" width="9.140625" style="67"/>
    <col min="8449" max="8449" width="32.140625" style="67" customWidth="1"/>
    <col min="8450" max="8451" width="22.140625" style="67" customWidth="1"/>
    <col min="8452" max="8452" width="13.5703125" style="67" bestFit="1" customWidth="1"/>
    <col min="8453" max="8454" width="13.7109375" style="67" bestFit="1" customWidth="1"/>
    <col min="8455" max="8456" width="9.140625" style="67"/>
    <col min="8457" max="8457" width="10.140625" style="67" bestFit="1" customWidth="1"/>
    <col min="8458" max="8704" width="9.140625" style="67"/>
    <col min="8705" max="8705" width="32.140625" style="67" customWidth="1"/>
    <col min="8706" max="8707" width="22.140625" style="67" customWidth="1"/>
    <col min="8708" max="8708" width="13.5703125" style="67" bestFit="1" customWidth="1"/>
    <col min="8709" max="8710" width="13.7109375" style="67" bestFit="1" customWidth="1"/>
    <col min="8711" max="8712" width="9.140625" style="67"/>
    <col min="8713" max="8713" width="10.140625" style="67" bestFit="1" customWidth="1"/>
    <col min="8714" max="8960" width="9.140625" style="67"/>
    <col min="8961" max="8961" width="32.140625" style="67" customWidth="1"/>
    <col min="8962" max="8963" width="22.140625" style="67" customWidth="1"/>
    <col min="8964" max="8964" width="13.5703125" style="67" bestFit="1" customWidth="1"/>
    <col min="8965" max="8966" width="13.7109375" style="67" bestFit="1" customWidth="1"/>
    <col min="8967" max="8968" width="9.140625" style="67"/>
    <col min="8969" max="8969" width="10.140625" style="67" bestFit="1" customWidth="1"/>
    <col min="8970" max="9216" width="9.140625" style="67"/>
    <col min="9217" max="9217" width="32.140625" style="67" customWidth="1"/>
    <col min="9218" max="9219" width="22.140625" style="67" customWidth="1"/>
    <col min="9220" max="9220" width="13.5703125" style="67" bestFit="1" customWidth="1"/>
    <col min="9221" max="9222" width="13.7109375" style="67" bestFit="1" customWidth="1"/>
    <col min="9223" max="9224" width="9.140625" style="67"/>
    <col min="9225" max="9225" width="10.140625" style="67" bestFit="1" customWidth="1"/>
    <col min="9226" max="9472" width="9.140625" style="67"/>
    <col min="9473" max="9473" width="32.140625" style="67" customWidth="1"/>
    <col min="9474" max="9475" width="22.140625" style="67" customWidth="1"/>
    <col min="9476" max="9476" width="13.5703125" style="67" bestFit="1" customWidth="1"/>
    <col min="9477" max="9478" width="13.7109375" style="67" bestFit="1" customWidth="1"/>
    <col min="9479" max="9480" width="9.140625" style="67"/>
    <col min="9481" max="9481" width="10.140625" style="67" bestFit="1" customWidth="1"/>
    <col min="9482" max="9728" width="9.140625" style="67"/>
    <col min="9729" max="9729" width="32.140625" style="67" customWidth="1"/>
    <col min="9730" max="9731" width="22.140625" style="67" customWidth="1"/>
    <col min="9732" max="9732" width="13.5703125" style="67" bestFit="1" customWidth="1"/>
    <col min="9733" max="9734" width="13.7109375" style="67" bestFit="1" customWidth="1"/>
    <col min="9735" max="9736" width="9.140625" style="67"/>
    <col min="9737" max="9737" width="10.140625" style="67" bestFit="1" customWidth="1"/>
    <col min="9738" max="9984" width="9.140625" style="67"/>
    <col min="9985" max="9985" width="32.140625" style="67" customWidth="1"/>
    <col min="9986" max="9987" width="22.140625" style="67" customWidth="1"/>
    <col min="9988" max="9988" width="13.5703125" style="67" bestFit="1" customWidth="1"/>
    <col min="9989" max="9990" width="13.7109375" style="67" bestFit="1" customWidth="1"/>
    <col min="9991" max="9992" width="9.140625" style="67"/>
    <col min="9993" max="9993" width="10.140625" style="67" bestFit="1" customWidth="1"/>
    <col min="9994" max="10240" width="9.140625" style="67"/>
    <col min="10241" max="10241" width="32.140625" style="67" customWidth="1"/>
    <col min="10242" max="10243" width="22.140625" style="67" customWidth="1"/>
    <col min="10244" max="10244" width="13.5703125" style="67" bestFit="1" customWidth="1"/>
    <col min="10245" max="10246" width="13.7109375" style="67" bestFit="1" customWidth="1"/>
    <col min="10247" max="10248" width="9.140625" style="67"/>
    <col min="10249" max="10249" width="10.140625" style="67" bestFit="1" customWidth="1"/>
    <col min="10250" max="10496" width="9.140625" style="67"/>
    <col min="10497" max="10497" width="32.140625" style="67" customWidth="1"/>
    <col min="10498" max="10499" width="22.140625" style="67" customWidth="1"/>
    <col min="10500" max="10500" width="13.5703125" style="67" bestFit="1" customWidth="1"/>
    <col min="10501" max="10502" width="13.7109375" style="67" bestFit="1" customWidth="1"/>
    <col min="10503" max="10504" width="9.140625" style="67"/>
    <col min="10505" max="10505" width="10.140625" style="67" bestFit="1" customWidth="1"/>
    <col min="10506" max="10752" width="9.140625" style="67"/>
    <col min="10753" max="10753" width="32.140625" style="67" customWidth="1"/>
    <col min="10754" max="10755" width="22.140625" style="67" customWidth="1"/>
    <col min="10756" max="10756" width="13.5703125" style="67" bestFit="1" customWidth="1"/>
    <col min="10757" max="10758" width="13.7109375" style="67" bestFit="1" customWidth="1"/>
    <col min="10759" max="10760" width="9.140625" style="67"/>
    <col min="10761" max="10761" width="10.140625" style="67" bestFit="1" customWidth="1"/>
    <col min="10762" max="11008" width="9.140625" style="67"/>
    <col min="11009" max="11009" width="32.140625" style="67" customWidth="1"/>
    <col min="11010" max="11011" width="22.140625" style="67" customWidth="1"/>
    <col min="11012" max="11012" width="13.5703125" style="67" bestFit="1" customWidth="1"/>
    <col min="11013" max="11014" width="13.7109375" style="67" bestFit="1" customWidth="1"/>
    <col min="11015" max="11016" width="9.140625" style="67"/>
    <col min="11017" max="11017" width="10.140625" style="67" bestFit="1" customWidth="1"/>
    <col min="11018" max="11264" width="9.140625" style="67"/>
    <col min="11265" max="11265" width="32.140625" style="67" customWidth="1"/>
    <col min="11266" max="11267" width="22.140625" style="67" customWidth="1"/>
    <col min="11268" max="11268" width="13.5703125" style="67" bestFit="1" customWidth="1"/>
    <col min="11269" max="11270" width="13.7109375" style="67" bestFit="1" customWidth="1"/>
    <col min="11271" max="11272" width="9.140625" style="67"/>
    <col min="11273" max="11273" width="10.140625" style="67" bestFit="1" customWidth="1"/>
    <col min="11274" max="11520" width="9.140625" style="67"/>
    <col min="11521" max="11521" width="32.140625" style="67" customWidth="1"/>
    <col min="11522" max="11523" width="22.140625" style="67" customWidth="1"/>
    <col min="11524" max="11524" width="13.5703125" style="67" bestFit="1" customWidth="1"/>
    <col min="11525" max="11526" width="13.7109375" style="67" bestFit="1" customWidth="1"/>
    <col min="11527" max="11528" width="9.140625" style="67"/>
    <col min="11529" max="11529" width="10.140625" style="67" bestFit="1" customWidth="1"/>
    <col min="11530" max="11776" width="9.140625" style="67"/>
    <col min="11777" max="11777" width="32.140625" style="67" customWidth="1"/>
    <col min="11778" max="11779" width="22.140625" style="67" customWidth="1"/>
    <col min="11780" max="11780" width="13.5703125" style="67" bestFit="1" customWidth="1"/>
    <col min="11781" max="11782" width="13.7109375" style="67" bestFit="1" customWidth="1"/>
    <col min="11783" max="11784" width="9.140625" style="67"/>
    <col min="11785" max="11785" width="10.140625" style="67" bestFit="1" customWidth="1"/>
    <col min="11786" max="12032" width="9.140625" style="67"/>
    <col min="12033" max="12033" width="32.140625" style="67" customWidth="1"/>
    <col min="12034" max="12035" width="22.140625" style="67" customWidth="1"/>
    <col min="12036" max="12036" width="13.5703125" style="67" bestFit="1" customWidth="1"/>
    <col min="12037" max="12038" width="13.7109375" style="67" bestFit="1" customWidth="1"/>
    <col min="12039" max="12040" width="9.140625" style="67"/>
    <col min="12041" max="12041" width="10.140625" style="67" bestFit="1" customWidth="1"/>
    <col min="12042" max="12288" width="9.140625" style="67"/>
    <col min="12289" max="12289" width="32.140625" style="67" customWidth="1"/>
    <col min="12290" max="12291" width="22.140625" style="67" customWidth="1"/>
    <col min="12292" max="12292" width="13.5703125" style="67" bestFit="1" customWidth="1"/>
    <col min="12293" max="12294" width="13.7109375" style="67" bestFit="1" customWidth="1"/>
    <col min="12295" max="12296" width="9.140625" style="67"/>
    <col min="12297" max="12297" width="10.140625" style="67" bestFit="1" customWidth="1"/>
    <col min="12298" max="12544" width="9.140625" style="67"/>
    <col min="12545" max="12545" width="32.140625" style="67" customWidth="1"/>
    <col min="12546" max="12547" width="22.140625" style="67" customWidth="1"/>
    <col min="12548" max="12548" width="13.5703125" style="67" bestFit="1" customWidth="1"/>
    <col min="12549" max="12550" width="13.7109375" style="67" bestFit="1" customWidth="1"/>
    <col min="12551" max="12552" width="9.140625" style="67"/>
    <col min="12553" max="12553" width="10.140625" style="67" bestFit="1" customWidth="1"/>
    <col min="12554" max="12800" width="9.140625" style="67"/>
    <col min="12801" max="12801" width="32.140625" style="67" customWidth="1"/>
    <col min="12802" max="12803" width="22.140625" style="67" customWidth="1"/>
    <col min="12804" max="12804" width="13.5703125" style="67" bestFit="1" customWidth="1"/>
    <col min="12805" max="12806" width="13.7109375" style="67" bestFit="1" customWidth="1"/>
    <col min="12807" max="12808" width="9.140625" style="67"/>
    <col min="12809" max="12809" width="10.140625" style="67" bestFit="1" customWidth="1"/>
    <col min="12810" max="13056" width="9.140625" style="67"/>
    <col min="13057" max="13057" width="32.140625" style="67" customWidth="1"/>
    <col min="13058" max="13059" width="22.140625" style="67" customWidth="1"/>
    <col min="13060" max="13060" width="13.5703125" style="67" bestFit="1" customWidth="1"/>
    <col min="13061" max="13062" width="13.7109375" style="67" bestFit="1" customWidth="1"/>
    <col min="13063" max="13064" width="9.140625" style="67"/>
    <col min="13065" max="13065" width="10.140625" style="67" bestFit="1" customWidth="1"/>
    <col min="13066" max="13312" width="9.140625" style="67"/>
    <col min="13313" max="13313" width="32.140625" style="67" customWidth="1"/>
    <col min="13314" max="13315" width="22.140625" style="67" customWidth="1"/>
    <col min="13316" max="13316" width="13.5703125" style="67" bestFit="1" customWidth="1"/>
    <col min="13317" max="13318" width="13.7109375" style="67" bestFit="1" customWidth="1"/>
    <col min="13319" max="13320" width="9.140625" style="67"/>
    <col min="13321" max="13321" width="10.140625" style="67" bestFit="1" customWidth="1"/>
    <col min="13322" max="13568" width="9.140625" style="67"/>
    <col min="13569" max="13569" width="32.140625" style="67" customWidth="1"/>
    <col min="13570" max="13571" width="22.140625" style="67" customWidth="1"/>
    <col min="13572" max="13572" width="13.5703125" style="67" bestFit="1" customWidth="1"/>
    <col min="13573" max="13574" width="13.7109375" style="67" bestFit="1" customWidth="1"/>
    <col min="13575" max="13576" width="9.140625" style="67"/>
    <col min="13577" max="13577" width="10.140625" style="67" bestFit="1" customWidth="1"/>
    <col min="13578" max="13824" width="9.140625" style="67"/>
    <col min="13825" max="13825" width="32.140625" style="67" customWidth="1"/>
    <col min="13826" max="13827" width="22.140625" style="67" customWidth="1"/>
    <col min="13828" max="13828" width="13.5703125" style="67" bestFit="1" customWidth="1"/>
    <col min="13829" max="13830" width="13.7109375" style="67" bestFit="1" customWidth="1"/>
    <col min="13831" max="13832" width="9.140625" style="67"/>
    <col min="13833" max="13833" width="10.140625" style="67" bestFit="1" customWidth="1"/>
    <col min="13834" max="14080" width="9.140625" style="67"/>
    <col min="14081" max="14081" width="32.140625" style="67" customWidth="1"/>
    <col min="14082" max="14083" width="22.140625" style="67" customWidth="1"/>
    <col min="14084" max="14084" width="13.5703125" style="67" bestFit="1" customWidth="1"/>
    <col min="14085" max="14086" width="13.7109375" style="67" bestFit="1" customWidth="1"/>
    <col min="14087" max="14088" width="9.140625" style="67"/>
    <col min="14089" max="14089" width="10.140625" style="67" bestFit="1" customWidth="1"/>
    <col min="14090" max="14336" width="9.140625" style="67"/>
    <col min="14337" max="14337" width="32.140625" style="67" customWidth="1"/>
    <col min="14338" max="14339" width="22.140625" style="67" customWidth="1"/>
    <col min="14340" max="14340" width="13.5703125" style="67" bestFit="1" customWidth="1"/>
    <col min="14341" max="14342" width="13.7109375" style="67" bestFit="1" customWidth="1"/>
    <col min="14343" max="14344" width="9.140625" style="67"/>
    <col min="14345" max="14345" width="10.140625" style="67" bestFit="1" customWidth="1"/>
    <col min="14346" max="14592" width="9.140625" style="67"/>
    <col min="14593" max="14593" width="32.140625" style="67" customWidth="1"/>
    <col min="14594" max="14595" width="22.140625" style="67" customWidth="1"/>
    <col min="14596" max="14596" width="13.5703125" style="67" bestFit="1" customWidth="1"/>
    <col min="14597" max="14598" width="13.7109375" style="67" bestFit="1" customWidth="1"/>
    <col min="14599" max="14600" width="9.140625" style="67"/>
    <col min="14601" max="14601" width="10.140625" style="67" bestFit="1" customWidth="1"/>
    <col min="14602" max="14848" width="9.140625" style="67"/>
    <col min="14849" max="14849" width="32.140625" style="67" customWidth="1"/>
    <col min="14850" max="14851" width="22.140625" style="67" customWidth="1"/>
    <col min="14852" max="14852" width="13.5703125" style="67" bestFit="1" customWidth="1"/>
    <col min="14853" max="14854" width="13.7109375" style="67" bestFit="1" customWidth="1"/>
    <col min="14855" max="14856" width="9.140625" style="67"/>
    <col min="14857" max="14857" width="10.140625" style="67" bestFit="1" customWidth="1"/>
    <col min="14858" max="15104" width="9.140625" style="67"/>
    <col min="15105" max="15105" width="32.140625" style="67" customWidth="1"/>
    <col min="15106" max="15107" width="22.140625" style="67" customWidth="1"/>
    <col min="15108" max="15108" width="13.5703125" style="67" bestFit="1" customWidth="1"/>
    <col min="15109" max="15110" width="13.7109375" style="67" bestFit="1" customWidth="1"/>
    <col min="15111" max="15112" width="9.140625" style="67"/>
    <col min="15113" max="15113" width="10.140625" style="67" bestFit="1" customWidth="1"/>
    <col min="15114" max="15360" width="9.140625" style="67"/>
    <col min="15361" max="15361" width="32.140625" style="67" customWidth="1"/>
    <col min="15362" max="15363" width="22.140625" style="67" customWidth="1"/>
    <col min="15364" max="15364" width="13.5703125" style="67" bestFit="1" customWidth="1"/>
    <col min="15365" max="15366" width="13.7109375" style="67" bestFit="1" customWidth="1"/>
    <col min="15367" max="15368" width="9.140625" style="67"/>
    <col min="15369" max="15369" width="10.140625" style="67" bestFit="1" customWidth="1"/>
    <col min="15370" max="15616" width="9.140625" style="67"/>
    <col min="15617" max="15617" width="32.140625" style="67" customWidth="1"/>
    <col min="15618" max="15619" width="22.140625" style="67" customWidth="1"/>
    <col min="15620" max="15620" width="13.5703125" style="67" bestFit="1" customWidth="1"/>
    <col min="15621" max="15622" width="13.7109375" style="67" bestFit="1" customWidth="1"/>
    <col min="15623" max="15624" width="9.140625" style="67"/>
    <col min="15625" max="15625" width="10.140625" style="67" bestFit="1" customWidth="1"/>
    <col min="15626" max="15872" width="9.140625" style="67"/>
    <col min="15873" max="15873" width="32.140625" style="67" customWidth="1"/>
    <col min="15874" max="15875" width="22.140625" style="67" customWidth="1"/>
    <col min="15876" max="15876" width="13.5703125" style="67" bestFit="1" customWidth="1"/>
    <col min="15877" max="15878" width="13.7109375" style="67" bestFit="1" customWidth="1"/>
    <col min="15879" max="15880" width="9.140625" style="67"/>
    <col min="15881" max="15881" width="10.140625" style="67" bestFit="1" customWidth="1"/>
    <col min="15882" max="16128" width="9.140625" style="67"/>
    <col min="16129" max="16129" width="32.140625" style="67" customWidth="1"/>
    <col min="16130" max="16131" width="22.140625" style="67" customWidth="1"/>
    <col min="16132" max="16132" width="13.5703125" style="67" bestFit="1" customWidth="1"/>
    <col min="16133" max="16134" width="13.7109375" style="67" bestFit="1" customWidth="1"/>
    <col min="16135" max="16136" width="9.140625" style="67"/>
    <col min="16137" max="16137" width="10.140625" style="67" bestFit="1" customWidth="1"/>
    <col min="16138" max="16384" width="9.140625" style="67"/>
  </cols>
  <sheetData>
    <row r="1" spans="1:9" ht="19.5">
      <c r="A1" s="25"/>
      <c r="B1" s="57" t="s">
        <v>44</v>
      </c>
      <c r="C1" s="25"/>
      <c r="D1" s="26"/>
      <c r="E1" s="26"/>
      <c r="F1" s="26"/>
      <c r="G1" s="25"/>
      <c r="H1" s="25"/>
      <c r="I1" s="25"/>
    </row>
    <row r="2" spans="1:9" ht="15.75">
      <c r="A2" s="27"/>
      <c r="B2" s="56" t="s">
        <v>182</v>
      </c>
      <c r="C2" s="27"/>
      <c r="D2" s="26"/>
      <c r="E2" s="26"/>
      <c r="F2" s="26"/>
      <c r="G2" s="27"/>
      <c r="H2" s="25"/>
      <c r="I2" s="25"/>
    </row>
    <row r="3" spans="1:9">
      <c r="A3" s="27"/>
      <c r="B3" s="27"/>
      <c r="C3" s="27"/>
      <c r="D3" s="28"/>
      <c r="E3" s="28"/>
      <c r="F3" s="28"/>
      <c r="G3" s="27"/>
      <c r="H3" s="25"/>
      <c r="I3" s="25"/>
    </row>
    <row r="4" spans="1:9">
      <c r="A4" s="27"/>
      <c r="B4" s="27"/>
      <c r="C4" s="27"/>
      <c r="D4" s="27"/>
      <c r="E4" s="27"/>
      <c r="F4" s="29"/>
      <c r="G4" s="27"/>
      <c r="H4" s="25"/>
      <c r="I4" s="25"/>
    </row>
    <row r="5" spans="1:9">
      <c r="A5" s="29"/>
      <c r="B5" s="30"/>
      <c r="C5" s="30"/>
      <c r="D5" s="30"/>
      <c r="E5" s="44">
        <v>2021</v>
      </c>
      <c r="F5" s="44">
        <v>2020</v>
      </c>
      <c r="G5" s="29"/>
      <c r="H5" s="25"/>
      <c r="I5" s="25"/>
    </row>
    <row r="6" spans="1:9">
      <c r="A6" s="27"/>
      <c r="B6" s="31" t="s">
        <v>45</v>
      </c>
      <c r="C6" s="27"/>
      <c r="D6" s="27"/>
      <c r="E6" s="27"/>
      <c r="F6" s="27"/>
      <c r="G6" s="27"/>
      <c r="H6" s="25"/>
      <c r="I6" s="25"/>
    </row>
    <row r="7" spans="1:9">
      <c r="A7" s="27"/>
      <c r="B7" s="27" t="s">
        <v>46</v>
      </c>
      <c r="C7" s="27"/>
      <c r="D7" s="27"/>
      <c r="E7" s="27"/>
      <c r="F7" s="27"/>
      <c r="G7" s="27"/>
      <c r="H7" s="25"/>
      <c r="I7" s="25"/>
    </row>
    <row r="8" spans="1:9">
      <c r="A8" s="27"/>
      <c r="B8" s="32" t="s">
        <v>47</v>
      </c>
      <c r="C8" s="32"/>
      <c r="D8" s="27"/>
      <c r="E8" s="45">
        <v>515189.25</v>
      </c>
      <c r="F8" s="45">
        <v>369982.61</v>
      </c>
      <c r="G8" s="25"/>
      <c r="H8" s="89"/>
      <c r="I8" s="71"/>
    </row>
    <row r="9" spans="1:9">
      <c r="A9" s="27"/>
      <c r="B9" s="32" t="s">
        <v>48</v>
      </c>
      <c r="C9" s="32"/>
      <c r="D9" s="27"/>
      <c r="E9" s="36"/>
      <c r="F9" s="36"/>
      <c r="G9" s="27"/>
      <c r="H9" s="25"/>
      <c r="I9" s="25"/>
    </row>
    <row r="10" spans="1:9">
      <c r="A10" s="27"/>
      <c r="B10" s="32" t="s">
        <v>49</v>
      </c>
      <c r="C10" s="32"/>
      <c r="D10" s="27"/>
      <c r="E10" s="36"/>
      <c r="F10" s="36"/>
      <c r="G10" s="27"/>
      <c r="I10" s="25"/>
    </row>
    <row r="11" spans="1:9">
      <c r="A11" s="27"/>
      <c r="B11" s="32" t="s">
        <v>50</v>
      </c>
      <c r="C11" s="32"/>
      <c r="D11" s="32"/>
      <c r="E11" s="81"/>
      <c r="F11" s="81"/>
      <c r="G11" s="27"/>
      <c r="I11" s="25"/>
    </row>
    <row r="12" spans="1:9">
      <c r="A12" s="27"/>
      <c r="B12" s="32" t="s">
        <v>51</v>
      </c>
      <c r="C12" s="32"/>
      <c r="D12" s="27"/>
      <c r="E12" s="36"/>
      <c r="F12" s="36"/>
      <c r="G12" s="27"/>
      <c r="H12" s="25"/>
      <c r="I12" s="25"/>
    </row>
    <row r="13" spans="1:9">
      <c r="A13" s="27"/>
      <c r="B13" s="32" t="s">
        <v>41</v>
      </c>
      <c r="C13" s="27"/>
      <c r="D13" s="34"/>
      <c r="E13" s="70"/>
      <c r="F13" s="70"/>
      <c r="G13" s="27"/>
      <c r="H13" s="25"/>
      <c r="I13" s="25"/>
    </row>
    <row r="14" spans="1:9">
      <c r="A14" s="27"/>
      <c r="B14" s="35" t="s">
        <v>52</v>
      </c>
      <c r="C14" s="35"/>
      <c r="D14" s="27"/>
      <c r="E14" s="45">
        <f t="shared" ref="E14" si="0">SUM(E8:E13)</f>
        <v>515189.25</v>
      </c>
      <c r="F14" s="45">
        <v>369982.61</v>
      </c>
      <c r="G14" s="27"/>
      <c r="H14" s="25"/>
      <c r="I14" s="25"/>
    </row>
    <row r="15" spans="1:9">
      <c r="A15" s="27"/>
      <c r="B15" s="32"/>
      <c r="C15" s="27"/>
      <c r="D15" s="27"/>
      <c r="E15" s="45"/>
      <c r="F15" s="45"/>
      <c r="G15" s="27"/>
      <c r="H15" s="25"/>
      <c r="I15" s="25"/>
    </row>
    <row r="16" spans="1:9">
      <c r="A16" s="27"/>
      <c r="B16" s="73" t="s">
        <v>53</v>
      </c>
      <c r="C16" s="73"/>
      <c r="D16" s="27"/>
      <c r="E16" s="45"/>
      <c r="F16" s="45"/>
      <c r="G16" s="27"/>
      <c r="H16" s="25"/>
      <c r="I16" s="25"/>
    </row>
    <row r="17" spans="1:7">
      <c r="A17" s="27"/>
      <c r="B17" s="32" t="s">
        <v>82</v>
      </c>
      <c r="C17" s="32"/>
      <c r="D17" s="32"/>
      <c r="E17" s="45">
        <f>' RR 2021'!D43</f>
        <v>1608880</v>
      </c>
      <c r="F17" s="45">
        <v>1608880</v>
      </c>
      <c r="G17" s="72"/>
    </row>
    <row r="18" spans="1:7">
      <c r="A18" s="27"/>
      <c r="B18" s="32" t="s">
        <v>90</v>
      </c>
      <c r="C18" s="32"/>
      <c r="D18" s="32"/>
      <c r="E18" s="45">
        <f>' RR 2021'!D48</f>
        <v>-680360</v>
      </c>
      <c r="F18" s="45">
        <v>-598557.5</v>
      </c>
      <c r="G18" s="36"/>
    </row>
    <row r="19" spans="1:7">
      <c r="A19" s="27"/>
      <c r="B19" s="32" t="s">
        <v>54</v>
      </c>
      <c r="C19" s="32"/>
      <c r="D19" s="32"/>
      <c r="E19" s="45"/>
      <c r="F19" s="45"/>
      <c r="G19" s="27"/>
    </row>
    <row r="20" spans="1:7">
      <c r="A20" s="27"/>
      <c r="B20" s="32" t="s">
        <v>55</v>
      </c>
      <c r="C20" s="32"/>
      <c r="D20" s="32"/>
      <c r="E20" s="45"/>
      <c r="F20" s="45"/>
      <c r="G20" s="27"/>
    </row>
    <row r="21" spans="1:7">
      <c r="A21" s="27"/>
      <c r="B21" s="32" t="s">
        <v>56</v>
      </c>
      <c r="C21" s="32"/>
      <c r="D21" s="34"/>
      <c r="E21" s="46"/>
      <c r="F21" s="46"/>
      <c r="G21" s="27"/>
    </row>
    <row r="22" spans="1:7">
      <c r="A22" s="27"/>
      <c r="B22" s="35" t="s">
        <v>57</v>
      </c>
      <c r="C22" s="35"/>
      <c r="D22" s="71"/>
      <c r="E22" s="45">
        <f t="shared" ref="E22" si="1">SUM(E17:E21)</f>
        <v>928520</v>
      </c>
      <c r="F22" s="45">
        <v>1010322.5</v>
      </c>
      <c r="G22" s="27"/>
    </row>
    <row r="23" spans="1:7">
      <c r="A23" s="27"/>
      <c r="B23" s="32"/>
      <c r="C23" s="27"/>
      <c r="D23" s="27"/>
      <c r="E23" s="45"/>
      <c r="F23" s="45"/>
      <c r="G23" s="27"/>
    </row>
    <row r="24" spans="1:7">
      <c r="A24" s="27"/>
      <c r="B24" s="27" t="s">
        <v>58</v>
      </c>
      <c r="C24" s="27"/>
      <c r="D24" s="27"/>
      <c r="E24" s="45"/>
      <c r="F24" s="45"/>
      <c r="G24" s="27"/>
    </row>
    <row r="25" spans="1:7">
      <c r="A25" s="27"/>
      <c r="B25" s="37" t="s">
        <v>59</v>
      </c>
      <c r="C25" s="37"/>
      <c r="D25" s="34"/>
      <c r="E25" s="46"/>
      <c r="F25" s="46"/>
      <c r="G25" s="27"/>
    </row>
    <row r="26" spans="1:7">
      <c r="A26" s="27"/>
      <c r="B26" s="32" t="s">
        <v>60</v>
      </c>
      <c r="C26" s="32"/>
      <c r="D26" s="27"/>
      <c r="E26" s="45"/>
      <c r="F26" s="45"/>
      <c r="G26" s="27"/>
    </row>
    <row r="27" spans="1:7">
      <c r="A27" s="27"/>
      <c r="B27" s="27"/>
      <c r="C27" s="27"/>
      <c r="D27" s="27"/>
      <c r="E27" s="45"/>
      <c r="F27" s="45"/>
      <c r="G27" s="27"/>
    </row>
    <row r="28" spans="1:7" ht="15.75" thickBot="1">
      <c r="A28" s="27"/>
      <c r="B28" s="38" t="s">
        <v>61</v>
      </c>
      <c r="C28" s="38"/>
      <c r="D28" s="39"/>
      <c r="E28" s="69">
        <f t="shared" ref="E28" si="2">SUM(E14+E22)</f>
        <v>1443709.25</v>
      </c>
      <c r="F28" s="69">
        <v>1380305.1099999999</v>
      </c>
      <c r="G28" s="27"/>
    </row>
    <row r="29" spans="1:7">
      <c r="A29" s="27"/>
      <c r="B29" s="27"/>
      <c r="C29" s="27"/>
      <c r="D29" s="27"/>
      <c r="E29" s="45"/>
      <c r="F29" s="45"/>
      <c r="G29" s="27"/>
    </row>
    <row r="30" spans="1:7">
      <c r="A30" s="27"/>
      <c r="B30" s="31" t="s">
        <v>62</v>
      </c>
      <c r="C30" s="31"/>
      <c r="D30" s="31"/>
      <c r="E30" s="74"/>
      <c r="F30" s="74"/>
      <c r="G30" s="27"/>
    </row>
    <row r="31" spans="1:7">
      <c r="A31" s="27"/>
      <c r="B31" s="27" t="s">
        <v>63</v>
      </c>
      <c r="C31" s="27"/>
      <c r="D31" s="27"/>
      <c r="E31" s="45"/>
      <c r="F31" s="45"/>
      <c r="G31" s="27"/>
    </row>
    <row r="32" spans="1:7">
      <c r="A32" s="27"/>
      <c r="B32" s="32" t="s">
        <v>64</v>
      </c>
      <c r="C32" s="32"/>
      <c r="D32" s="40"/>
      <c r="E32" s="75"/>
      <c r="F32" s="75"/>
      <c r="G32" s="27"/>
    </row>
    <row r="33" spans="1:7">
      <c r="A33" s="27"/>
      <c r="B33" s="32" t="s">
        <v>42</v>
      </c>
      <c r="C33" s="32"/>
      <c r="D33" s="27"/>
      <c r="E33" s="45"/>
      <c r="F33" s="45"/>
      <c r="G33" s="27"/>
    </row>
    <row r="34" spans="1:7">
      <c r="A34" s="27"/>
      <c r="B34" s="32" t="s">
        <v>65</v>
      </c>
      <c r="C34" s="32"/>
      <c r="D34" s="32"/>
      <c r="E34" s="45"/>
      <c r="F34" s="45"/>
      <c r="G34" s="27"/>
    </row>
    <row r="35" spans="1:7">
      <c r="A35" s="27"/>
      <c r="B35" s="32" t="s">
        <v>66</v>
      </c>
      <c r="C35" s="32"/>
      <c r="D35" s="32"/>
      <c r="E35" s="45"/>
      <c r="F35" s="45"/>
      <c r="G35" s="27"/>
    </row>
    <row r="36" spans="1:7">
      <c r="A36" s="27"/>
      <c r="B36" s="32" t="s">
        <v>67</v>
      </c>
      <c r="C36" s="32"/>
      <c r="D36" s="27"/>
      <c r="E36" s="45"/>
      <c r="F36" s="45"/>
      <c r="G36" s="27"/>
    </row>
    <row r="37" spans="1:7">
      <c r="A37" s="27"/>
      <c r="B37" s="32" t="s">
        <v>41</v>
      </c>
      <c r="C37" s="27"/>
      <c r="D37" s="27"/>
      <c r="E37" s="45"/>
      <c r="F37" s="45"/>
      <c r="G37" s="27"/>
    </row>
    <row r="38" spans="1:7">
      <c r="A38" s="27"/>
      <c r="B38" s="35" t="s">
        <v>68</v>
      </c>
      <c r="C38" s="35"/>
      <c r="D38" s="35"/>
      <c r="E38" s="47">
        <f t="shared" ref="E38" si="3">SUM(E32:E37)</f>
        <v>0</v>
      </c>
      <c r="F38" s="47">
        <v>0</v>
      </c>
      <c r="G38" s="27"/>
    </row>
    <row r="39" spans="1:7">
      <c r="A39" s="27"/>
      <c r="B39" s="32"/>
      <c r="C39" s="27"/>
      <c r="D39" s="27"/>
      <c r="E39" s="45"/>
      <c r="F39" s="45"/>
      <c r="G39" s="27"/>
    </row>
    <row r="40" spans="1:7">
      <c r="A40" s="27"/>
      <c r="B40" s="27" t="s">
        <v>69</v>
      </c>
      <c r="C40" s="27"/>
      <c r="D40" s="27"/>
      <c r="E40" s="45"/>
      <c r="F40" s="45"/>
      <c r="G40" s="27"/>
    </row>
    <row r="41" spans="1:7">
      <c r="A41" s="27"/>
      <c r="B41" s="37" t="s">
        <v>70</v>
      </c>
      <c r="C41" s="37"/>
      <c r="D41" s="34"/>
      <c r="E41" s="46">
        <f>'BR 2021'!F41+'Verlista 2021'!P13</f>
        <v>314671</v>
      </c>
      <c r="F41" s="46">
        <v>364003</v>
      </c>
      <c r="G41" s="27"/>
    </row>
    <row r="42" spans="1:7">
      <c r="A42" s="27"/>
      <c r="B42" s="32" t="s">
        <v>71</v>
      </c>
      <c r="C42" s="32"/>
      <c r="D42" s="32"/>
      <c r="E42" s="45">
        <f t="shared" ref="E42" si="4">SUM(E41)</f>
        <v>314671</v>
      </c>
      <c r="F42" s="45">
        <v>364003</v>
      </c>
      <c r="G42" s="27"/>
    </row>
    <row r="43" spans="1:7">
      <c r="A43" s="27"/>
      <c r="B43" s="32"/>
      <c r="C43" s="27"/>
      <c r="D43" s="27"/>
      <c r="E43" s="45"/>
      <c r="F43" s="45"/>
      <c r="G43" s="27"/>
    </row>
    <row r="44" spans="1:7">
      <c r="A44" s="27"/>
      <c r="B44" s="27" t="s">
        <v>72</v>
      </c>
      <c r="C44" s="27"/>
      <c r="D44" s="27"/>
      <c r="E44" s="45"/>
      <c r="F44" s="45"/>
      <c r="G44" s="27"/>
    </row>
    <row r="45" spans="1:7">
      <c r="A45" s="27"/>
      <c r="B45" s="32" t="s">
        <v>76</v>
      </c>
      <c r="C45" s="32"/>
      <c r="D45" s="27"/>
      <c r="E45" s="45">
        <f>' RR 2021'!B33</f>
        <v>112736.14000000001</v>
      </c>
      <c r="F45" s="45">
        <v>204780.68999999994</v>
      </c>
      <c r="G45" s="27"/>
    </row>
    <row r="46" spans="1:7">
      <c r="A46" s="27"/>
      <c r="B46" s="32" t="s">
        <v>73</v>
      </c>
      <c r="C46" s="32"/>
      <c r="D46" s="32"/>
      <c r="E46" s="45">
        <f>F47</f>
        <v>1016301.69</v>
      </c>
      <c r="F46" s="45">
        <v>811521</v>
      </c>
      <c r="G46" s="27"/>
    </row>
    <row r="47" spans="1:7">
      <c r="A47" s="27"/>
      <c r="B47" s="35" t="s">
        <v>74</v>
      </c>
      <c r="C47" s="35"/>
      <c r="D47" s="35"/>
      <c r="E47" s="47">
        <f>SUM(E45:E46)</f>
        <v>1129037.83</v>
      </c>
      <c r="F47" s="47">
        <v>1016301.69</v>
      </c>
      <c r="G47" s="27"/>
    </row>
    <row r="48" spans="1:7">
      <c r="A48" s="27"/>
      <c r="B48" s="32"/>
      <c r="C48" s="27"/>
      <c r="D48" s="27"/>
      <c r="E48" s="45"/>
      <c r="F48" s="45"/>
      <c r="G48" s="27"/>
    </row>
    <row r="49" spans="1:8" ht="15.75" thickBot="1">
      <c r="A49" s="27"/>
      <c r="B49" s="41" t="s">
        <v>75</v>
      </c>
      <c r="C49" s="41"/>
      <c r="D49" s="41"/>
      <c r="E49" s="69">
        <f>E47+E42+E38</f>
        <v>1443708.83</v>
      </c>
      <c r="F49" s="69">
        <v>1380304.69</v>
      </c>
      <c r="G49" s="25"/>
    </row>
    <row r="50" spans="1:8">
      <c r="A50" s="27"/>
      <c r="B50" s="27"/>
      <c r="C50" s="27"/>
      <c r="D50" s="27"/>
      <c r="E50" s="36"/>
      <c r="F50" s="29"/>
      <c r="G50" s="27"/>
      <c r="H50" s="25"/>
    </row>
    <row r="51" spans="1:8">
      <c r="A51" s="27"/>
      <c r="B51" s="27"/>
      <c r="C51" s="27"/>
      <c r="D51" s="27"/>
      <c r="E51" s="27"/>
      <c r="F51" s="29"/>
      <c r="G51" s="27"/>
      <c r="H51" s="25"/>
    </row>
    <row r="52" spans="1:8">
      <c r="A52" s="27"/>
      <c r="B52" s="27"/>
      <c r="C52" s="27"/>
      <c r="D52" s="27"/>
      <c r="E52" s="27"/>
      <c r="F52" s="29"/>
      <c r="G52" s="27"/>
      <c r="H52" s="25"/>
    </row>
    <row r="53" spans="1:8">
      <c r="A53" s="27"/>
      <c r="B53" s="27"/>
      <c r="C53" s="27"/>
      <c r="D53" s="27"/>
      <c r="E53" s="27"/>
      <c r="F53" s="29"/>
      <c r="G53" s="27"/>
      <c r="H53" s="25"/>
    </row>
    <row r="54" spans="1:8">
      <c r="A54" s="27"/>
      <c r="B54" s="27"/>
      <c r="C54" s="27"/>
      <c r="D54" s="27"/>
      <c r="E54" s="27"/>
      <c r="F54" s="29"/>
      <c r="G54" s="27"/>
      <c r="H54" s="25"/>
    </row>
    <row r="55" spans="1:8">
      <c r="A55" s="25"/>
      <c r="B55" s="25"/>
      <c r="C55" s="33"/>
      <c r="D55" s="33"/>
      <c r="E55" s="93"/>
      <c r="F55" s="51"/>
      <c r="G55" s="25"/>
      <c r="H55" s="33"/>
    </row>
    <row r="56" spans="1:8">
      <c r="A56" s="25"/>
      <c r="B56" s="25"/>
      <c r="C56" s="25"/>
      <c r="D56" s="25"/>
      <c r="E56" s="25"/>
      <c r="F56" s="51"/>
      <c r="G56" s="25"/>
      <c r="H56" s="33"/>
    </row>
    <row r="57" spans="1:8">
      <c r="A57" s="25"/>
      <c r="B57" s="25"/>
      <c r="C57" s="25"/>
      <c r="D57" s="25"/>
      <c r="E57" s="25"/>
      <c r="F57" s="51"/>
      <c r="G57" s="25"/>
      <c r="H57" s="33"/>
    </row>
    <row r="58" spans="1:8">
      <c r="A58" s="25"/>
      <c r="B58" s="25"/>
      <c r="C58" s="25"/>
      <c r="D58" s="25"/>
      <c r="E58" s="25"/>
      <c r="F58" s="48"/>
      <c r="G58" s="25"/>
      <c r="H58" s="33"/>
    </row>
    <row r="59" spans="1:8">
      <c r="A59" s="25"/>
      <c r="B59" s="25"/>
      <c r="C59" s="25"/>
      <c r="D59" s="42"/>
      <c r="E59" s="83"/>
      <c r="F59" s="49"/>
      <c r="G59" s="25"/>
      <c r="H59" s="25"/>
    </row>
    <row r="60" spans="1:8">
      <c r="A60" s="25"/>
      <c r="B60" s="25"/>
      <c r="C60" s="25"/>
      <c r="D60" s="25"/>
      <c r="E60" s="25"/>
      <c r="F60" s="48"/>
      <c r="G60" s="25"/>
      <c r="H60" s="25"/>
    </row>
    <row r="61" spans="1:8">
      <c r="A61" s="25"/>
      <c r="B61" s="25"/>
      <c r="C61" s="25"/>
      <c r="D61" s="25"/>
      <c r="E61" s="25"/>
      <c r="F61" s="48"/>
      <c r="G61" s="25"/>
      <c r="H61" s="25"/>
    </row>
  </sheetData>
  <pageMargins left="0.74803149606299213" right="0.74803149606299213" top="0.98425196850393704" bottom="0.98425196850393704" header="0.51181102362204722" footer="0.51181102362204722"/>
  <pageSetup paperSize="9" scale="69"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F152C-B582-41BE-ADBA-6136C9D1002D}">
  <sheetPr>
    <tabColor rgb="FF00B050"/>
    <pageSetUpPr fitToPage="1"/>
  </sheetPr>
  <dimension ref="A1:K50"/>
  <sheetViews>
    <sheetView zoomScale="110" zoomScaleNormal="110" workbookViewId="0">
      <selection activeCell="G32" sqref="G32"/>
    </sheetView>
  </sheetViews>
  <sheetFormatPr defaultRowHeight="12.75"/>
  <cols>
    <col min="1" max="1" width="47.28515625" style="17" bestFit="1" customWidth="1"/>
    <col min="2" max="3" width="13" style="17" bestFit="1" customWidth="1"/>
    <col min="4" max="4" width="12.5703125" style="17" bestFit="1" customWidth="1"/>
    <col min="5" max="5" width="13" style="16" bestFit="1" customWidth="1"/>
    <col min="6" max="6" width="13" style="17" bestFit="1" customWidth="1"/>
    <col min="7" max="7" width="26.5703125" style="17" bestFit="1" customWidth="1"/>
    <col min="8" max="8" width="12.42578125" style="17" bestFit="1" customWidth="1"/>
    <col min="9" max="9" width="9.140625" style="17"/>
    <col min="10" max="11" width="10" style="17" bestFit="1" customWidth="1"/>
    <col min="12" max="236" width="9.140625" style="17"/>
    <col min="237" max="237" width="22" style="17" customWidth="1"/>
    <col min="238" max="238" width="13.85546875" style="17" bestFit="1" customWidth="1"/>
    <col min="239" max="239" width="17.28515625" style="17" customWidth="1"/>
    <col min="240" max="240" width="13.5703125" style="17" customWidth="1"/>
    <col min="241" max="241" width="10.85546875" style="17" customWidth="1"/>
    <col min="242" max="492" width="9.140625" style="17"/>
    <col min="493" max="493" width="22" style="17" customWidth="1"/>
    <col min="494" max="494" width="13.85546875" style="17" bestFit="1" customWidth="1"/>
    <col min="495" max="495" width="17.28515625" style="17" customWidth="1"/>
    <col min="496" max="496" width="13.5703125" style="17" customWidth="1"/>
    <col min="497" max="497" width="10.85546875" style="17" customWidth="1"/>
    <col min="498" max="748" width="9.140625" style="17"/>
    <col min="749" max="749" width="22" style="17" customWidth="1"/>
    <col min="750" max="750" width="13.85546875" style="17" bestFit="1" customWidth="1"/>
    <col min="751" max="751" width="17.28515625" style="17" customWidth="1"/>
    <col min="752" max="752" width="13.5703125" style="17" customWidth="1"/>
    <col min="753" max="753" width="10.85546875" style="17" customWidth="1"/>
    <col min="754" max="1004" width="9.140625" style="17"/>
    <col min="1005" max="1005" width="22" style="17" customWidth="1"/>
    <col min="1006" max="1006" width="13.85546875" style="17" bestFit="1" customWidth="1"/>
    <col min="1007" max="1007" width="17.28515625" style="17" customWidth="1"/>
    <col min="1008" max="1008" width="13.5703125" style="17" customWidth="1"/>
    <col min="1009" max="1009" width="10.85546875" style="17" customWidth="1"/>
    <col min="1010" max="1260" width="9.140625" style="17"/>
    <col min="1261" max="1261" width="22" style="17" customWidth="1"/>
    <col min="1262" max="1262" width="13.85546875" style="17" bestFit="1" customWidth="1"/>
    <col min="1263" max="1263" width="17.28515625" style="17" customWidth="1"/>
    <col min="1264" max="1264" width="13.5703125" style="17" customWidth="1"/>
    <col min="1265" max="1265" width="10.85546875" style="17" customWidth="1"/>
    <col min="1266" max="1516" width="9.140625" style="17"/>
    <col min="1517" max="1517" width="22" style="17" customWidth="1"/>
    <col min="1518" max="1518" width="13.85546875" style="17" bestFit="1" customWidth="1"/>
    <col min="1519" max="1519" width="17.28515625" style="17" customWidth="1"/>
    <col min="1520" max="1520" width="13.5703125" style="17" customWidth="1"/>
    <col min="1521" max="1521" width="10.85546875" style="17" customWidth="1"/>
    <col min="1522" max="1772" width="9.140625" style="17"/>
    <col min="1773" max="1773" width="22" style="17" customWidth="1"/>
    <col min="1774" max="1774" width="13.85546875" style="17" bestFit="1" customWidth="1"/>
    <col min="1775" max="1775" width="17.28515625" style="17" customWidth="1"/>
    <col min="1776" max="1776" width="13.5703125" style="17" customWidth="1"/>
    <col min="1777" max="1777" width="10.85546875" style="17" customWidth="1"/>
    <col min="1778" max="2028" width="9.140625" style="17"/>
    <col min="2029" max="2029" width="22" style="17" customWidth="1"/>
    <col min="2030" max="2030" width="13.85546875" style="17" bestFit="1" customWidth="1"/>
    <col min="2031" max="2031" width="17.28515625" style="17" customWidth="1"/>
    <col min="2032" max="2032" width="13.5703125" style="17" customWidth="1"/>
    <col min="2033" max="2033" width="10.85546875" style="17" customWidth="1"/>
    <col min="2034" max="2284" width="9.140625" style="17"/>
    <col min="2285" max="2285" width="22" style="17" customWidth="1"/>
    <col min="2286" max="2286" width="13.85546875" style="17" bestFit="1" customWidth="1"/>
    <col min="2287" max="2287" width="17.28515625" style="17" customWidth="1"/>
    <col min="2288" max="2288" width="13.5703125" style="17" customWidth="1"/>
    <col min="2289" max="2289" width="10.85546875" style="17" customWidth="1"/>
    <col min="2290" max="2540" width="9.140625" style="17"/>
    <col min="2541" max="2541" width="22" style="17" customWidth="1"/>
    <col min="2542" max="2542" width="13.85546875" style="17" bestFit="1" customWidth="1"/>
    <col min="2543" max="2543" width="17.28515625" style="17" customWidth="1"/>
    <col min="2544" max="2544" width="13.5703125" style="17" customWidth="1"/>
    <col min="2545" max="2545" width="10.85546875" style="17" customWidth="1"/>
    <col min="2546" max="2796" width="9.140625" style="17"/>
    <col min="2797" max="2797" width="22" style="17" customWidth="1"/>
    <col min="2798" max="2798" width="13.85546875" style="17" bestFit="1" customWidth="1"/>
    <col min="2799" max="2799" width="17.28515625" style="17" customWidth="1"/>
    <col min="2800" max="2800" width="13.5703125" style="17" customWidth="1"/>
    <col min="2801" max="2801" width="10.85546875" style="17" customWidth="1"/>
    <col min="2802" max="3052" width="9.140625" style="17"/>
    <col min="3053" max="3053" width="22" style="17" customWidth="1"/>
    <col min="3054" max="3054" width="13.85546875" style="17" bestFit="1" customWidth="1"/>
    <col min="3055" max="3055" width="17.28515625" style="17" customWidth="1"/>
    <col min="3056" max="3056" width="13.5703125" style="17" customWidth="1"/>
    <col min="3057" max="3057" width="10.85546875" style="17" customWidth="1"/>
    <col min="3058" max="3308" width="9.140625" style="17"/>
    <col min="3309" max="3309" width="22" style="17" customWidth="1"/>
    <col min="3310" max="3310" width="13.85546875" style="17" bestFit="1" customWidth="1"/>
    <col min="3311" max="3311" width="17.28515625" style="17" customWidth="1"/>
    <col min="3312" max="3312" width="13.5703125" style="17" customWidth="1"/>
    <col min="3313" max="3313" width="10.85546875" style="17" customWidth="1"/>
    <col min="3314" max="3564" width="9.140625" style="17"/>
    <col min="3565" max="3565" width="22" style="17" customWidth="1"/>
    <col min="3566" max="3566" width="13.85546875" style="17" bestFit="1" customWidth="1"/>
    <col min="3567" max="3567" width="17.28515625" style="17" customWidth="1"/>
    <col min="3568" max="3568" width="13.5703125" style="17" customWidth="1"/>
    <col min="3569" max="3569" width="10.85546875" style="17" customWidth="1"/>
    <col min="3570" max="3820" width="9.140625" style="17"/>
    <col min="3821" max="3821" width="22" style="17" customWidth="1"/>
    <col min="3822" max="3822" width="13.85546875" style="17" bestFit="1" customWidth="1"/>
    <col min="3823" max="3823" width="17.28515625" style="17" customWidth="1"/>
    <col min="3824" max="3824" width="13.5703125" style="17" customWidth="1"/>
    <col min="3825" max="3825" width="10.85546875" style="17" customWidth="1"/>
    <col min="3826" max="4076" width="9.140625" style="17"/>
    <col min="4077" max="4077" width="22" style="17" customWidth="1"/>
    <col min="4078" max="4078" width="13.85546875" style="17" bestFit="1" customWidth="1"/>
    <col min="4079" max="4079" width="17.28515625" style="17" customWidth="1"/>
    <col min="4080" max="4080" width="13.5703125" style="17" customWidth="1"/>
    <col min="4081" max="4081" width="10.85546875" style="17" customWidth="1"/>
    <col min="4082" max="4332" width="9.140625" style="17"/>
    <col min="4333" max="4333" width="22" style="17" customWidth="1"/>
    <col min="4334" max="4334" width="13.85546875" style="17" bestFit="1" customWidth="1"/>
    <col min="4335" max="4335" width="17.28515625" style="17" customWidth="1"/>
    <col min="4336" max="4336" width="13.5703125" style="17" customWidth="1"/>
    <col min="4337" max="4337" width="10.85546875" style="17" customWidth="1"/>
    <col min="4338" max="4588" width="9.140625" style="17"/>
    <col min="4589" max="4589" width="22" style="17" customWidth="1"/>
    <col min="4590" max="4590" width="13.85546875" style="17" bestFit="1" customWidth="1"/>
    <col min="4591" max="4591" width="17.28515625" style="17" customWidth="1"/>
    <col min="4592" max="4592" width="13.5703125" style="17" customWidth="1"/>
    <col min="4593" max="4593" width="10.85546875" style="17" customWidth="1"/>
    <col min="4594" max="4844" width="9.140625" style="17"/>
    <col min="4845" max="4845" width="22" style="17" customWidth="1"/>
    <col min="4846" max="4846" width="13.85546875" style="17" bestFit="1" customWidth="1"/>
    <col min="4847" max="4847" width="17.28515625" style="17" customWidth="1"/>
    <col min="4848" max="4848" width="13.5703125" style="17" customWidth="1"/>
    <col min="4849" max="4849" width="10.85546875" style="17" customWidth="1"/>
    <col min="4850" max="5100" width="9.140625" style="17"/>
    <col min="5101" max="5101" width="22" style="17" customWidth="1"/>
    <col min="5102" max="5102" width="13.85546875" style="17" bestFit="1" customWidth="1"/>
    <col min="5103" max="5103" width="17.28515625" style="17" customWidth="1"/>
    <col min="5104" max="5104" width="13.5703125" style="17" customWidth="1"/>
    <col min="5105" max="5105" width="10.85546875" style="17" customWidth="1"/>
    <col min="5106" max="5356" width="9.140625" style="17"/>
    <col min="5357" max="5357" width="22" style="17" customWidth="1"/>
    <col min="5358" max="5358" width="13.85546875" style="17" bestFit="1" customWidth="1"/>
    <col min="5359" max="5359" width="17.28515625" style="17" customWidth="1"/>
    <col min="5360" max="5360" width="13.5703125" style="17" customWidth="1"/>
    <col min="5361" max="5361" width="10.85546875" style="17" customWidth="1"/>
    <col min="5362" max="5612" width="9.140625" style="17"/>
    <col min="5613" max="5613" width="22" style="17" customWidth="1"/>
    <col min="5614" max="5614" width="13.85546875" style="17" bestFit="1" customWidth="1"/>
    <col min="5615" max="5615" width="17.28515625" style="17" customWidth="1"/>
    <col min="5616" max="5616" width="13.5703125" style="17" customWidth="1"/>
    <col min="5617" max="5617" width="10.85546875" style="17" customWidth="1"/>
    <col min="5618" max="5868" width="9.140625" style="17"/>
    <col min="5869" max="5869" width="22" style="17" customWidth="1"/>
    <col min="5870" max="5870" width="13.85546875" style="17" bestFit="1" customWidth="1"/>
    <col min="5871" max="5871" width="17.28515625" style="17" customWidth="1"/>
    <col min="5872" max="5872" width="13.5703125" style="17" customWidth="1"/>
    <col min="5873" max="5873" width="10.85546875" style="17" customWidth="1"/>
    <col min="5874" max="6124" width="9.140625" style="17"/>
    <col min="6125" max="6125" width="22" style="17" customWidth="1"/>
    <col min="6126" max="6126" width="13.85546875" style="17" bestFit="1" customWidth="1"/>
    <col min="6127" max="6127" width="17.28515625" style="17" customWidth="1"/>
    <col min="6128" max="6128" width="13.5703125" style="17" customWidth="1"/>
    <col min="6129" max="6129" width="10.85546875" style="17" customWidth="1"/>
    <col min="6130" max="6380" width="9.140625" style="17"/>
    <col min="6381" max="6381" width="22" style="17" customWidth="1"/>
    <col min="6382" max="6382" width="13.85546875" style="17" bestFit="1" customWidth="1"/>
    <col min="6383" max="6383" width="17.28515625" style="17" customWidth="1"/>
    <col min="6384" max="6384" width="13.5703125" style="17" customWidth="1"/>
    <col min="6385" max="6385" width="10.85546875" style="17" customWidth="1"/>
    <col min="6386" max="6636" width="9.140625" style="17"/>
    <col min="6637" max="6637" width="22" style="17" customWidth="1"/>
    <col min="6638" max="6638" width="13.85546875" style="17" bestFit="1" customWidth="1"/>
    <col min="6639" max="6639" width="17.28515625" style="17" customWidth="1"/>
    <col min="6640" max="6640" width="13.5703125" style="17" customWidth="1"/>
    <col min="6641" max="6641" width="10.85546875" style="17" customWidth="1"/>
    <col min="6642" max="6892" width="9.140625" style="17"/>
    <col min="6893" max="6893" width="22" style="17" customWidth="1"/>
    <col min="6894" max="6894" width="13.85546875" style="17" bestFit="1" customWidth="1"/>
    <col min="6895" max="6895" width="17.28515625" style="17" customWidth="1"/>
    <col min="6896" max="6896" width="13.5703125" style="17" customWidth="1"/>
    <col min="6897" max="6897" width="10.85546875" style="17" customWidth="1"/>
    <col min="6898" max="7148" width="9.140625" style="17"/>
    <col min="7149" max="7149" width="22" style="17" customWidth="1"/>
    <col min="7150" max="7150" width="13.85546875" style="17" bestFit="1" customWidth="1"/>
    <col min="7151" max="7151" width="17.28515625" style="17" customWidth="1"/>
    <col min="7152" max="7152" width="13.5703125" style="17" customWidth="1"/>
    <col min="7153" max="7153" width="10.85546875" style="17" customWidth="1"/>
    <col min="7154" max="7404" width="9.140625" style="17"/>
    <col min="7405" max="7405" width="22" style="17" customWidth="1"/>
    <col min="7406" max="7406" width="13.85546875" style="17" bestFit="1" customWidth="1"/>
    <col min="7407" max="7407" width="17.28515625" style="17" customWidth="1"/>
    <col min="7408" max="7408" width="13.5703125" style="17" customWidth="1"/>
    <col min="7409" max="7409" width="10.85546875" style="17" customWidth="1"/>
    <col min="7410" max="7660" width="9.140625" style="17"/>
    <col min="7661" max="7661" width="22" style="17" customWidth="1"/>
    <col min="7662" max="7662" width="13.85546875" style="17" bestFit="1" customWidth="1"/>
    <col min="7663" max="7663" width="17.28515625" style="17" customWidth="1"/>
    <col min="7664" max="7664" width="13.5703125" style="17" customWidth="1"/>
    <col min="7665" max="7665" width="10.85546875" style="17" customWidth="1"/>
    <col min="7666" max="7916" width="9.140625" style="17"/>
    <col min="7917" max="7917" width="22" style="17" customWidth="1"/>
    <col min="7918" max="7918" width="13.85546875" style="17" bestFit="1" customWidth="1"/>
    <col min="7919" max="7919" width="17.28515625" style="17" customWidth="1"/>
    <col min="7920" max="7920" width="13.5703125" style="17" customWidth="1"/>
    <col min="7921" max="7921" width="10.85546875" style="17" customWidth="1"/>
    <col min="7922" max="8172" width="9.140625" style="17"/>
    <col min="8173" max="8173" width="22" style="17" customWidth="1"/>
    <col min="8174" max="8174" width="13.85546875" style="17" bestFit="1" customWidth="1"/>
    <col min="8175" max="8175" width="17.28515625" style="17" customWidth="1"/>
    <col min="8176" max="8176" width="13.5703125" style="17" customWidth="1"/>
    <col min="8177" max="8177" width="10.85546875" style="17" customWidth="1"/>
    <col min="8178" max="8428" width="9.140625" style="17"/>
    <col min="8429" max="8429" width="22" style="17" customWidth="1"/>
    <col min="8430" max="8430" width="13.85546875" style="17" bestFit="1" customWidth="1"/>
    <col min="8431" max="8431" width="17.28515625" style="17" customWidth="1"/>
    <col min="8432" max="8432" width="13.5703125" style="17" customWidth="1"/>
    <col min="8433" max="8433" width="10.85546875" style="17" customWidth="1"/>
    <col min="8434" max="8684" width="9.140625" style="17"/>
    <col min="8685" max="8685" width="22" style="17" customWidth="1"/>
    <col min="8686" max="8686" width="13.85546875" style="17" bestFit="1" customWidth="1"/>
    <col min="8687" max="8687" width="17.28515625" style="17" customWidth="1"/>
    <col min="8688" max="8688" width="13.5703125" style="17" customWidth="1"/>
    <col min="8689" max="8689" width="10.85546875" style="17" customWidth="1"/>
    <col min="8690" max="8940" width="9.140625" style="17"/>
    <col min="8941" max="8941" width="22" style="17" customWidth="1"/>
    <col min="8942" max="8942" width="13.85546875" style="17" bestFit="1" customWidth="1"/>
    <col min="8943" max="8943" width="17.28515625" style="17" customWidth="1"/>
    <col min="8944" max="8944" width="13.5703125" style="17" customWidth="1"/>
    <col min="8945" max="8945" width="10.85546875" style="17" customWidth="1"/>
    <col min="8946" max="9196" width="9.140625" style="17"/>
    <col min="9197" max="9197" width="22" style="17" customWidth="1"/>
    <col min="9198" max="9198" width="13.85546875" style="17" bestFit="1" customWidth="1"/>
    <col min="9199" max="9199" width="17.28515625" style="17" customWidth="1"/>
    <col min="9200" max="9200" width="13.5703125" style="17" customWidth="1"/>
    <col min="9201" max="9201" width="10.85546875" style="17" customWidth="1"/>
    <col min="9202" max="9452" width="9.140625" style="17"/>
    <col min="9453" max="9453" width="22" style="17" customWidth="1"/>
    <col min="9454" max="9454" width="13.85546875" style="17" bestFit="1" customWidth="1"/>
    <col min="9455" max="9455" width="17.28515625" style="17" customWidth="1"/>
    <col min="9456" max="9456" width="13.5703125" style="17" customWidth="1"/>
    <col min="9457" max="9457" width="10.85546875" style="17" customWidth="1"/>
    <col min="9458" max="9708" width="9.140625" style="17"/>
    <col min="9709" max="9709" width="22" style="17" customWidth="1"/>
    <col min="9710" max="9710" width="13.85546875" style="17" bestFit="1" customWidth="1"/>
    <col min="9711" max="9711" width="17.28515625" style="17" customWidth="1"/>
    <col min="9712" max="9712" width="13.5703125" style="17" customWidth="1"/>
    <col min="9713" max="9713" width="10.85546875" style="17" customWidth="1"/>
    <col min="9714" max="9964" width="9.140625" style="17"/>
    <col min="9965" max="9965" width="22" style="17" customWidth="1"/>
    <col min="9966" max="9966" width="13.85546875" style="17" bestFit="1" customWidth="1"/>
    <col min="9967" max="9967" width="17.28515625" style="17" customWidth="1"/>
    <col min="9968" max="9968" width="13.5703125" style="17" customWidth="1"/>
    <col min="9969" max="9969" width="10.85546875" style="17" customWidth="1"/>
    <col min="9970" max="10220" width="9.140625" style="17"/>
    <col min="10221" max="10221" width="22" style="17" customWidth="1"/>
    <col min="10222" max="10222" width="13.85546875" style="17" bestFit="1" customWidth="1"/>
    <col min="10223" max="10223" width="17.28515625" style="17" customWidth="1"/>
    <col min="10224" max="10224" width="13.5703125" style="17" customWidth="1"/>
    <col min="10225" max="10225" width="10.85546875" style="17" customWidth="1"/>
    <col min="10226" max="10476" width="9.140625" style="17"/>
    <col min="10477" max="10477" width="22" style="17" customWidth="1"/>
    <col min="10478" max="10478" width="13.85546875" style="17" bestFit="1" customWidth="1"/>
    <col min="10479" max="10479" width="17.28515625" style="17" customWidth="1"/>
    <col min="10480" max="10480" width="13.5703125" style="17" customWidth="1"/>
    <col min="10481" max="10481" width="10.85546875" style="17" customWidth="1"/>
    <col min="10482" max="10732" width="9.140625" style="17"/>
    <col min="10733" max="10733" width="22" style="17" customWidth="1"/>
    <col min="10734" max="10734" width="13.85546875" style="17" bestFit="1" customWidth="1"/>
    <col min="10735" max="10735" width="17.28515625" style="17" customWidth="1"/>
    <col min="10736" max="10736" width="13.5703125" style="17" customWidth="1"/>
    <col min="10737" max="10737" width="10.85546875" style="17" customWidth="1"/>
    <col min="10738" max="10988" width="9.140625" style="17"/>
    <col min="10989" max="10989" width="22" style="17" customWidth="1"/>
    <col min="10990" max="10990" width="13.85546875" style="17" bestFit="1" customWidth="1"/>
    <col min="10991" max="10991" width="17.28515625" style="17" customWidth="1"/>
    <col min="10992" max="10992" width="13.5703125" style="17" customWidth="1"/>
    <col min="10993" max="10993" width="10.85546875" style="17" customWidth="1"/>
    <col min="10994" max="11244" width="9.140625" style="17"/>
    <col min="11245" max="11245" width="22" style="17" customWidth="1"/>
    <col min="11246" max="11246" width="13.85546875" style="17" bestFit="1" customWidth="1"/>
    <col min="11247" max="11247" width="17.28515625" style="17" customWidth="1"/>
    <col min="11248" max="11248" width="13.5703125" style="17" customWidth="1"/>
    <col min="11249" max="11249" width="10.85546875" style="17" customWidth="1"/>
    <col min="11250" max="11500" width="9.140625" style="17"/>
    <col min="11501" max="11501" width="22" style="17" customWidth="1"/>
    <col min="11502" max="11502" width="13.85546875" style="17" bestFit="1" customWidth="1"/>
    <col min="11503" max="11503" width="17.28515625" style="17" customWidth="1"/>
    <col min="11504" max="11504" width="13.5703125" style="17" customWidth="1"/>
    <col min="11505" max="11505" width="10.85546875" style="17" customWidth="1"/>
    <col min="11506" max="11756" width="9.140625" style="17"/>
    <col min="11757" max="11757" width="22" style="17" customWidth="1"/>
    <col min="11758" max="11758" width="13.85546875" style="17" bestFit="1" customWidth="1"/>
    <col min="11759" max="11759" width="17.28515625" style="17" customWidth="1"/>
    <col min="11760" max="11760" width="13.5703125" style="17" customWidth="1"/>
    <col min="11761" max="11761" width="10.85546875" style="17" customWidth="1"/>
    <col min="11762" max="12012" width="9.140625" style="17"/>
    <col min="12013" max="12013" width="22" style="17" customWidth="1"/>
    <col min="12014" max="12014" width="13.85546875" style="17" bestFit="1" customWidth="1"/>
    <col min="12015" max="12015" width="17.28515625" style="17" customWidth="1"/>
    <col min="12016" max="12016" width="13.5703125" style="17" customWidth="1"/>
    <col min="12017" max="12017" width="10.85546875" style="17" customWidth="1"/>
    <col min="12018" max="12268" width="9.140625" style="17"/>
    <col min="12269" max="12269" width="22" style="17" customWidth="1"/>
    <col min="12270" max="12270" width="13.85546875" style="17" bestFit="1" customWidth="1"/>
    <col min="12271" max="12271" width="17.28515625" style="17" customWidth="1"/>
    <col min="12272" max="12272" width="13.5703125" style="17" customWidth="1"/>
    <col min="12273" max="12273" width="10.85546875" style="17" customWidth="1"/>
    <col min="12274" max="12524" width="9.140625" style="17"/>
    <col min="12525" max="12525" width="22" style="17" customWidth="1"/>
    <col min="12526" max="12526" width="13.85546875" style="17" bestFit="1" customWidth="1"/>
    <col min="12527" max="12527" width="17.28515625" style="17" customWidth="1"/>
    <col min="12528" max="12528" width="13.5703125" style="17" customWidth="1"/>
    <col min="12529" max="12529" width="10.85546875" style="17" customWidth="1"/>
    <col min="12530" max="12780" width="9.140625" style="17"/>
    <col min="12781" max="12781" width="22" style="17" customWidth="1"/>
    <col min="12782" max="12782" width="13.85546875" style="17" bestFit="1" customWidth="1"/>
    <col min="12783" max="12783" width="17.28515625" style="17" customWidth="1"/>
    <col min="12784" max="12784" width="13.5703125" style="17" customWidth="1"/>
    <col min="12785" max="12785" width="10.85546875" style="17" customWidth="1"/>
    <col min="12786" max="13036" width="9.140625" style="17"/>
    <col min="13037" max="13037" width="22" style="17" customWidth="1"/>
    <col min="13038" max="13038" width="13.85546875" style="17" bestFit="1" customWidth="1"/>
    <col min="13039" max="13039" width="17.28515625" style="17" customWidth="1"/>
    <col min="13040" max="13040" width="13.5703125" style="17" customWidth="1"/>
    <col min="13041" max="13041" width="10.85546875" style="17" customWidth="1"/>
    <col min="13042" max="13292" width="9.140625" style="17"/>
    <col min="13293" max="13293" width="22" style="17" customWidth="1"/>
    <col min="13294" max="13294" width="13.85546875" style="17" bestFit="1" customWidth="1"/>
    <col min="13295" max="13295" width="17.28515625" style="17" customWidth="1"/>
    <col min="13296" max="13296" width="13.5703125" style="17" customWidth="1"/>
    <col min="13297" max="13297" width="10.85546875" style="17" customWidth="1"/>
    <col min="13298" max="13548" width="9.140625" style="17"/>
    <col min="13549" max="13549" width="22" style="17" customWidth="1"/>
    <col min="13550" max="13550" width="13.85546875" style="17" bestFit="1" customWidth="1"/>
    <col min="13551" max="13551" width="17.28515625" style="17" customWidth="1"/>
    <col min="13552" max="13552" width="13.5703125" style="17" customWidth="1"/>
    <col min="13553" max="13553" width="10.85546875" style="17" customWidth="1"/>
    <col min="13554" max="13804" width="9.140625" style="17"/>
    <col min="13805" max="13805" width="22" style="17" customWidth="1"/>
    <col min="13806" max="13806" width="13.85546875" style="17" bestFit="1" customWidth="1"/>
    <col min="13807" max="13807" width="17.28515625" style="17" customWidth="1"/>
    <col min="13808" max="13808" width="13.5703125" style="17" customWidth="1"/>
    <col min="13809" max="13809" width="10.85546875" style="17" customWidth="1"/>
    <col min="13810" max="14060" width="9.140625" style="17"/>
    <col min="14061" max="14061" width="22" style="17" customWidth="1"/>
    <col min="14062" max="14062" width="13.85546875" style="17" bestFit="1" customWidth="1"/>
    <col min="14063" max="14063" width="17.28515625" style="17" customWidth="1"/>
    <col min="14064" max="14064" width="13.5703125" style="17" customWidth="1"/>
    <col min="14065" max="14065" width="10.85546875" style="17" customWidth="1"/>
    <col min="14066" max="14316" width="9.140625" style="17"/>
    <col min="14317" max="14317" width="22" style="17" customWidth="1"/>
    <col min="14318" max="14318" width="13.85546875" style="17" bestFit="1" customWidth="1"/>
    <col min="14319" max="14319" width="17.28515625" style="17" customWidth="1"/>
    <col min="14320" max="14320" width="13.5703125" style="17" customWidth="1"/>
    <col min="14321" max="14321" width="10.85546875" style="17" customWidth="1"/>
    <col min="14322" max="14572" width="9.140625" style="17"/>
    <col min="14573" max="14573" width="22" style="17" customWidth="1"/>
    <col min="14574" max="14574" width="13.85546875" style="17" bestFit="1" customWidth="1"/>
    <col min="14575" max="14575" width="17.28515625" style="17" customWidth="1"/>
    <col min="14576" max="14576" width="13.5703125" style="17" customWidth="1"/>
    <col min="14577" max="14577" width="10.85546875" style="17" customWidth="1"/>
    <col min="14578" max="14828" width="9.140625" style="17"/>
    <col min="14829" max="14829" width="22" style="17" customWidth="1"/>
    <col min="14830" max="14830" width="13.85546875" style="17" bestFit="1" customWidth="1"/>
    <col min="14831" max="14831" width="17.28515625" style="17" customWidth="1"/>
    <col min="14832" max="14832" width="13.5703125" style="17" customWidth="1"/>
    <col min="14833" max="14833" width="10.85546875" style="17" customWidth="1"/>
    <col min="14834" max="15084" width="9.140625" style="17"/>
    <col min="15085" max="15085" width="22" style="17" customWidth="1"/>
    <col min="15086" max="15086" width="13.85546875" style="17" bestFit="1" customWidth="1"/>
    <col min="15087" max="15087" width="17.28515625" style="17" customWidth="1"/>
    <col min="15088" max="15088" width="13.5703125" style="17" customWidth="1"/>
    <col min="15089" max="15089" width="10.85546875" style="17" customWidth="1"/>
    <col min="15090" max="15340" width="9.140625" style="17"/>
    <col min="15341" max="15341" width="22" style="17" customWidth="1"/>
    <col min="15342" max="15342" width="13.85546875" style="17" bestFit="1" customWidth="1"/>
    <col min="15343" max="15343" width="17.28515625" style="17" customWidth="1"/>
    <col min="15344" max="15344" width="13.5703125" style="17" customWidth="1"/>
    <col min="15345" max="15345" width="10.85546875" style="17" customWidth="1"/>
    <col min="15346" max="15596" width="9.140625" style="17"/>
    <col min="15597" max="15597" width="22" style="17" customWidth="1"/>
    <col min="15598" max="15598" width="13.85546875" style="17" bestFit="1" customWidth="1"/>
    <col min="15599" max="15599" width="17.28515625" style="17" customWidth="1"/>
    <col min="15600" max="15600" width="13.5703125" style="17" customWidth="1"/>
    <col min="15601" max="15601" width="10.85546875" style="17" customWidth="1"/>
    <col min="15602" max="15852" width="9.140625" style="17"/>
    <col min="15853" max="15853" width="22" style="17" customWidth="1"/>
    <col min="15854" max="15854" width="13.85546875" style="17" bestFit="1" customWidth="1"/>
    <col min="15855" max="15855" width="17.28515625" style="17" customWidth="1"/>
    <col min="15856" max="15856" width="13.5703125" style="17" customWidth="1"/>
    <col min="15857" max="15857" width="10.85546875" style="17" customWidth="1"/>
    <col min="15858" max="16108" width="9.140625" style="17"/>
    <col min="16109" max="16109" width="22" style="17" customWidth="1"/>
    <col min="16110" max="16110" width="13.85546875" style="17" bestFit="1" customWidth="1"/>
    <col min="16111" max="16111" width="17.28515625" style="17" customWidth="1"/>
    <col min="16112" max="16112" width="13.5703125" style="17" customWidth="1"/>
    <col min="16113" max="16113" width="10.85546875" style="17" customWidth="1"/>
    <col min="16114" max="16361" width="9.140625" style="17"/>
    <col min="16362" max="16384" width="8.85546875" style="17" customWidth="1"/>
  </cols>
  <sheetData>
    <row r="1" spans="1:11" ht="19.5">
      <c r="A1" s="57" t="s">
        <v>44</v>
      </c>
      <c r="B1" s="57"/>
      <c r="C1" s="57"/>
      <c r="D1" s="57"/>
    </row>
    <row r="2" spans="1:11" ht="15.75">
      <c r="A2" s="56" t="s">
        <v>183</v>
      </c>
      <c r="B2" s="56"/>
      <c r="C2" s="56"/>
      <c r="D2" s="56"/>
    </row>
    <row r="3" spans="1:11" ht="18">
      <c r="A3" s="15"/>
      <c r="B3" s="15"/>
      <c r="C3" s="15"/>
      <c r="D3" s="15"/>
    </row>
    <row r="4" spans="1:11" ht="18">
      <c r="A4" s="15"/>
      <c r="B4" s="15"/>
      <c r="C4" s="15"/>
      <c r="D4" s="15"/>
    </row>
    <row r="5" spans="1:11">
      <c r="B5" s="18">
        <v>2021</v>
      </c>
      <c r="C5" s="18">
        <v>2020</v>
      </c>
      <c r="D5" s="18"/>
      <c r="E5" s="18"/>
      <c r="F5" s="16"/>
    </row>
    <row r="6" spans="1:11">
      <c r="A6" s="19" t="s">
        <v>30</v>
      </c>
      <c r="B6" s="19"/>
      <c r="C6" s="19"/>
      <c r="D6" s="19"/>
      <c r="E6" s="19"/>
      <c r="F6" s="16"/>
    </row>
    <row r="7" spans="1:11">
      <c r="B7" s="55"/>
      <c r="C7" s="55"/>
      <c r="D7" s="55"/>
      <c r="E7" s="55"/>
      <c r="F7" s="16"/>
    </row>
    <row r="8" spans="1:11">
      <c r="A8" s="17" t="s">
        <v>31</v>
      </c>
      <c r="B8" s="55">
        <f>'Verlista 2021'!M10</f>
        <v>169819.61</v>
      </c>
      <c r="C8" s="55">
        <v>171120.12</v>
      </c>
      <c r="D8" s="55"/>
      <c r="E8" s="55"/>
      <c r="F8" s="16"/>
      <c r="H8" s="88"/>
    </row>
    <row r="9" spans="1:11">
      <c r="A9" s="17" t="s">
        <v>32</v>
      </c>
      <c r="B9" s="55">
        <f>'Verlista 2021'!M11</f>
        <v>64082</v>
      </c>
      <c r="C9" s="55">
        <v>64800</v>
      </c>
      <c r="D9" s="55"/>
      <c r="E9" s="55"/>
      <c r="F9" s="20"/>
      <c r="H9" s="88"/>
    </row>
    <row r="10" spans="1:11">
      <c r="A10" s="17" t="s">
        <v>33</v>
      </c>
      <c r="B10" s="85" t="s">
        <v>95</v>
      </c>
      <c r="C10" s="85" t="s">
        <v>95</v>
      </c>
      <c r="D10" s="55"/>
      <c r="E10" s="55"/>
      <c r="F10" s="16"/>
      <c r="H10" s="88"/>
    </row>
    <row r="11" spans="1:11">
      <c r="A11" s="17" t="s">
        <v>26</v>
      </c>
      <c r="B11" s="55">
        <f>'Verlista 2021'!M18</f>
        <v>244222.75</v>
      </c>
      <c r="C11" s="55">
        <v>2190805.25</v>
      </c>
      <c r="D11" s="55"/>
      <c r="E11" s="55"/>
      <c r="F11" s="16"/>
      <c r="H11" s="88"/>
    </row>
    <row r="12" spans="1:11">
      <c r="A12" s="17" t="s">
        <v>34</v>
      </c>
      <c r="B12" s="55">
        <f>'Verlista 2021'!M9</f>
        <v>100310</v>
      </c>
      <c r="C12" s="55">
        <v>98840</v>
      </c>
      <c r="D12" s="55"/>
      <c r="E12" s="55"/>
      <c r="F12" s="20"/>
    </row>
    <row r="13" spans="1:11">
      <c r="A13" s="17" t="s">
        <v>35</v>
      </c>
      <c r="B13" s="85" t="s">
        <v>95</v>
      </c>
      <c r="C13" s="85" t="s">
        <v>95</v>
      </c>
      <c r="D13" s="85"/>
      <c r="E13" s="55"/>
      <c r="F13" s="16"/>
      <c r="J13" s="84"/>
      <c r="K13" s="84"/>
    </row>
    <row r="14" spans="1:11">
      <c r="A14" s="17" t="s">
        <v>36</v>
      </c>
      <c r="B14" s="85">
        <f>'Verlista 2021'!M8</f>
        <v>20643.240000000002</v>
      </c>
      <c r="C14" s="85" t="s">
        <v>95</v>
      </c>
      <c r="D14" s="55"/>
      <c r="E14" s="55"/>
      <c r="F14" s="20"/>
      <c r="H14" s="88"/>
    </row>
    <row r="15" spans="1:11">
      <c r="A15" s="19" t="s">
        <v>37</v>
      </c>
      <c r="B15" s="66">
        <f>SUM(B8:B14)</f>
        <v>599077.6</v>
      </c>
      <c r="C15" s="66">
        <v>2525565.37</v>
      </c>
      <c r="D15" s="66"/>
      <c r="E15" s="66"/>
      <c r="F15" s="16"/>
      <c r="H15" s="88"/>
    </row>
    <row r="16" spans="1:11">
      <c r="B16" s="21"/>
      <c r="D16" s="55"/>
      <c r="E16" s="55"/>
      <c r="F16" s="16"/>
      <c r="H16" s="88"/>
    </row>
    <row r="17" spans="1:8">
      <c r="B17" s="21"/>
      <c r="D17" s="55"/>
      <c r="E17" s="55"/>
      <c r="F17" s="16"/>
      <c r="H17" s="88"/>
    </row>
    <row r="18" spans="1:8">
      <c r="B18" s="21"/>
      <c r="D18" s="55"/>
      <c r="E18" s="55"/>
      <c r="F18" s="16"/>
      <c r="H18" s="88"/>
    </row>
    <row r="19" spans="1:8">
      <c r="B19" s="21"/>
      <c r="D19" s="55"/>
      <c r="E19" s="55"/>
      <c r="F19" s="16"/>
    </row>
    <row r="20" spans="1:8">
      <c r="A20" s="19" t="s">
        <v>38</v>
      </c>
      <c r="B20" s="21"/>
      <c r="D20" s="65"/>
      <c r="E20" s="65"/>
      <c r="F20" s="16"/>
    </row>
    <row r="21" spans="1:8">
      <c r="B21" s="21"/>
      <c r="D21" s="55"/>
      <c r="E21" s="55"/>
      <c r="F21" s="16"/>
    </row>
    <row r="22" spans="1:8">
      <c r="A22" s="17" t="s">
        <v>39</v>
      </c>
      <c r="B22" s="55">
        <f>-'Verlista 2021'!M15</f>
        <v>142402</v>
      </c>
      <c r="C22" s="55">
        <v>83305</v>
      </c>
      <c r="D22" s="55"/>
      <c r="E22" s="55"/>
      <c r="F22" s="20"/>
    </row>
    <row r="23" spans="1:8">
      <c r="A23" s="17" t="s">
        <v>181</v>
      </c>
      <c r="B23" s="55">
        <f>-'Verlista 2021'!M16</f>
        <v>1810</v>
      </c>
      <c r="C23" s="55">
        <v>1810</v>
      </c>
      <c r="D23" s="55"/>
      <c r="E23" s="55"/>
      <c r="F23" s="20"/>
    </row>
    <row r="24" spans="1:8">
      <c r="A24" s="21" t="s">
        <v>88</v>
      </c>
      <c r="B24" s="82">
        <f>$B$44</f>
        <v>54331</v>
      </c>
      <c r="C24" s="82">
        <v>54331</v>
      </c>
      <c r="D24" s="16" t="s">
        <v>93</v>
      </c>
    </row>
    <row r="25" spans="1:8">
      <c r="A25" s="21" t="s">
        <v>89</v>
      </c>
      <c r="B25" s="82">
        <f>$C$44</f>
        <v>27471.5</v>
      </c>
      <c r="C25" s="82">
        <v>27471.5</v>
      </c>
      <c r="D25" s="16" t="s">
        <v>94</v>
      </c>
    </row>
    <row r="26" spans="1:8">
      <c r="A26" s="17" t="s">
        <v>40</v>
      </c>
      <c r="B26" s="82">
        <v>14019.71</v>
      </c>
      <c r="C26" s="82">
        <v>15499.58</v>
      </c>
      <c r="D26" s="55"/>
      <c r="E26" s="55"/>
      <c r="F26" s="16"/>
    </row>
    <row r="27" spans="1:8">
      <c r="A27" s="17" t="s">
        <v>96</v>
      </c>
      <c r="B27" s="82">
        <f>-'Verlista 2021'!M17</f>
        <v>244223</v>
      </c>
      <c r="C27" s="82">
        <v>2135754</v>
      </c>
      <c r="D27" s="55"/>
      <c r="E27" s="55"/>
      <c r="F27" s="16"/>
    </row>
    <row r="28" spans="1:8">
      <c r="A28" s="17" t="s">
        <v>41</v>
      </c>
      <c r="B28" s="82">
        <f>-'Verlista 2021'!M14</f>
        <v>2084.25</v>
      </c>
      <c r="C28" s="82">
        <v>2613.6</v>
      </c>
      <c r="D28" s="55"/>
      <c r="E28" s="55"/>
      <c r="F28" s="20"/>
    </row>
    <row r="29" spans="1:8">
      <c r="A29" s="21"/>
      <c r="B29" s="21"/>
      <c r="D29" s="55"/>
      <c r="E29" s="55"/>
      <c r="F29" s="16"/>
    </row>
    <row r="30" spans="1:8">
      <c r="A30" s="19" t="s">
        <v>37</v>
      </c>
      <c r="B30" s="94">
        <f>SUM(B22:B28)</f>
        <v>486341.45999999996</v>
      </c>
      <c r="C30" s="84">
        <v>2320784.6800000002</v>
      </c>
      <c r="D30" s="66"/>
      <c r="E30" s="66"/>
      <c r="F30" s="16"/>
    </row>
    <row r="31" spans="1:8">
      <c r="A31" s="19"/>
      <c r="B31" s="21"/>
      <c r="D31" s="65"/>
      <c r="E31" s="65"/>
      <c r="F31" s="16"/>
    </row>
    <row r="32" spans="1:8">
      <c r="D32" s="55"/>
      <c r="E32" s="55"/>
    </row>
    <row r="33" spans="1:8">
      <c r="A33" s="19" t="s">
        <v>43</v>
      </c>
      <c r="B33" s="84">
        <f>B15-B30</f>
        <v>112736.14000000001</v>
      </c>
      <c r="C33" s="84">
        <v>204780.68999999994</v>
      </c>
      <c r="D33" s="66"/>
      <c r="E33" s="66"/>
    </row>
    <row r="34" spans="1:8">
      <c r="A34" s="19"/>
      <c r="B34" s="19"/>
      <c r="C34" s="19"/>
      <c r="D34" s="19"/>
      <c r="E34" s="22"/>
    </row>
    <row r="35" spans="1:8">
      <c r="A35" s="23"/>
      <c r="B35" s="23"/>
      <c r="C35" s="23"/>
      <c r="D35" s="23"/>
      <c r="E35" s="24"/>
    </row>
    <row r="36" spans="1:8">
      <c r="A36" s="43"/>
      <c r="B36" s="43"/>
      <c r="C36" s="43"/>
      <c r="D36" s="43"/>
    </row>
    <row r="37" spans="1:8">
      <c r="A37" s="43"/>
      <c r="B37" s="43"/>
      <c r="C37" s="43"/>
      <c r="D37" s="43"/>
    </row>
    <row r="38" spans="1:8">
      <c r="A38" s="21" t="s">
        <v>97</v>
      </c>
      <c r="B38" s="21"/>
      <c r="C38" s="21"/>
      <c r="D38" s="21"/>
    </row>
    <row r="39" spans="1:8">
      <c r="A39" s="21" t="s">
        <v>184</v>
      </c>
      <c r="B39" s="21"/>
      <c r="C39" s="21"/>
      <c r="D39" s="21"/>
    </row>
    <row r="40" spans="1:8">
      <c r="A40" s="21"/>
      <c r="B40" s="21"/>
      <c r="C40" s="21"/>
      <c r="D40" s="21"/>
    </row>
    <row r="41" spans="1:8">
      <c r="A41" s="21"/>
      <c r="B41" s="21"/>
      <c r="C41" s="21"/>
      <c r="D41" s="21"/>
    </row>
    <row r="42" spans="1:8">
      <c r="A42" s="76" t="s">
        <v>82</v>
      </c>
      <c r="B42" s="77">
        <v>2011</v>
      </c>
      <c r="C42" s="77">
        <v>2018</v>
      </c>
      <c r="D42" s="77" t="s">
        <v>91</v>
      </c>
      <c r="E42" s="77"/>
    </row>
    <row r="43" spans="1:8">
      <c r="A43" s="78" t="s">
        <v>83</v>
      </c>
      <c r="B43" s="86">
        <v>1059450</v>
      </c>
      <c r="C43" s="86">
        <v>549430</v>
      </c>
      <c r="D43" s="79">
        <f>SUM(B43:C43)</f>
        <v>1608880</v>
      </c>
      <c r="E43" s="79"/>
      <c r="H43" s="84"/>
    </row>
    <row r="44" spans="1:8">
      <c r="A44" s="78" t="s">
        <v>84</v>
      </c>
      <c r="B44" s="86">
        <v>54331</v>
      </c>
      <c r="C44" s="86">
        <v>27471.5</v>
      </c>
      <c r="D44" s="80"/>
      <c r="E44" s="80"/>
      <c r="H44" s="84"/>
    </row>
    <row r="45" spans="1:8">
      <c r="A45" s="78"/>
      <c r="B45" s="86"/>
      <c r="C45" s="86"/>
      <c r="D45" s="80"/>
      <c r="E45" s="80"/>
      <c r="H45" s="84"/>
    </row>
    <row r="46" spans="1:8">
      <c r="A46" s="78" t="s">
        <v>85</v>
      </c>
      <c r="B46" s="86">
        <v>-353150</v>
      </c>
      <c r="C46" s="86"/>
      <c r="D46" s="80"/>
      <c r="E46" s="80"/>
    </row>
    <row r="47" spans="1:8">
      <c r="A47" s="78" t="s">
        <v>86</v>
      </c>
      <c r="B47" s="86">
        <v>4</v>
      </c>
      <c r="C47" s="86">
        <v>4</v>
      </c>
      <c r="D47" s="80"/>
      <c r="E47" s="80"/>
    </row>
    <row r="48" spans="1:8">
      <c r="A48" s="78" t="s">
        <v>87</v>
      </c>
      <c r="B48" s="86">
        <f>B44*B47*-1</f>
        <v>-217324</v>
      </c>
      <c r="C48" s="86">
        <f>C44*C47*-1</f>
        <v>-109886</v>
      </c>
      <c r="D48" s="79">
        <f>B46+B48+C48</f>
        <v>-680360</v>
      </c>
      <c r="E48" s="79"/>
    </row>
    <row r="49" spans="1:5">
      <c r="A49" s="78" t="s">
        <v>78</v>
      </c>
      <c r="B49" s="86">
        <f>B43+B46+B48</f>
        <v>488976</v>
      </c>
      <c r="C49" s="86">
        <f>C43+C48</f>
        <v>439544</v>
      </c>
      <c r="D49" s="79">
        <f>SUM(B49:C49)</f>
        <v>928520</v>
      </c>
      <c r="E49" s="79"/>
    </row>
    <row r="50" spans="1:5">
      <c r="A50" s="55"/>
      <c r="B50" s="55"/>
      <c r="C50" s="55"/>
      <c r="D50" s="55"/>
    </row>
  </sheetData>
  <phoneticPr fontId="22" type="noConversion"/>
  <pageMargins left="0.74803149606299213" right="0.74803149606299213" top="0.98425196850393704" bottom="0.98425196850393704" header="0.51181102362204722" footer="0.51181102362204722"/>
  <pageSetup paperSize="9"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CB358-52B2-44B5-8F33-523024DD203F}">
  <dimension ref="A1:P64"/>
  <sheetViews>
    <sheetView tabSelected="1" workbookViewId="0">
      <selection activeCell="M23" sqref="M23"/>
    </sheetView>
  </sheetViews>
  <sheetFormatPr defaultRowHeight="15"/>
  <cols>
    <col min="1" max="1" width="16.28515625" bestFit="1" customWidth="1"/>
    <col min="2" max="2" width="12.42578125" bestFit="1" customWidth="1"/>
    <col min="3" max="3" width="20.28515625" bestFit="1" customWidth="1"/>
    <col min="4" max="4" width="24.140625" bestFit="1" customWidth="1"/>
    <col min="5" max="5" width="12.140625" bestFit="1" customWidth="1"/>
    <col min="6" max="6" width="11.42578125" bestFit="1" customWidth="1"/>
    <col min="7" max="7" width="6.42578125" bestFit="1" customWidth="1"/>
    <col min="8" max="8" width="6.28515625" bestFit="1" customWidth="1"/>
    <col min="10" max="10" width="8.42578125" customWidth="1"/>
    <col min="11" max="11" width="11.28515625" customWidth="1"/>
    <col min="12" max="12" width="30.140625" bestFit="1" customWidth="1"/>
    <col min="13" max="13" width="12.140625" bestFit="1" customWidth="1"/>
    <col min="15" max="15" width="12.5703125" bestFit="1" customWidth="1"/>
    <col min="16" max="16" width="13.140625" customWidth="1"/>
  </cols>
  <sheetData>
    <row r="1" spans="1:16">
      <c r="A1" s="2" t="s">
        <v>1</v>
      </c>
      <c r="B1" s="2" t="s">
        <v>2</v>
      </c>
      <c r="C1" s="2" t="s">
        <v>3</v>
      </c>
      <c r="D1" s="2" t="s">
        <v>4</v>
      </c>
      <c r="E1" s="3" t="s">
        <v>5</v>
      </c>
      <c r="F1" s="3" t="s">
        <v>0</v>
      </c>
      <c r="G1" s="3" t="s">
        <v>29</v>
      </c>
      <c r="H1" s="3" t="s">
        <v>81</v>
      </c>
      <c r="I1" s="59" t="s">
        <v>185</v>
      </c>
      <c r="J1" s="59"/>
      <c r="K1" s="59"/>
    </row>
    <row r="2" spans="1:16">
      <c r="A2" t="s">
        <v>98</v>
      </c>
      <c r="B2" t="s">
        <v>98</v>
      </c>
      <c r="C2" t="s">
        <v>8</v>
      </c>
      <c r="D2" t="s">
        <v>9</v>
      </c>
      <c r="E2" s="1">
        <v>-4968.55</v>
      </c>
      <c r="F2" s="1">
        <v>515189.25</v>
      </c>
      <c r="G2">
        <v>62</v>
      </c>
      <c r="H2">
        <v>2390</v>
      </c>
      <c r="I2">
        <v>62</v>
      </c>
      <c r="J2" s="59"/>
      <c r="K2" s="59"/>
    </row>
    <row r="3" spans="1:16">
      <c r="A3" t="s">
        <v>99</v>
      </c>
      <c r="B3" t="s">
        <v>99</v>
      </c>
      <c r="C3" t="s">
        <v>15</v>
      </c>
      <c r="D3" t="s">
        <v>16</v>
      </c>
      <c r="E3" s="1">
        <v>-120</v>
      </c>
      <c r="F3" s="1">
        <v>520157.8</v>
      </c>
      <c r="G3">
        <v>61</v>
      </c>
      <c r="H3">
        <v>6991</v>
      </c>
      <c r="I3">
        <v>61</v>
      </c>
      <c r="J3" s="60"/>
      <c r="K3" s="60"/>
      <c r="L3" s="61"/>
      <c r="M3" s="61"/>
      <c r="N3" s="61"/>
      <c r="O3" s="61"/>
      <c r="P3" s="61"/>
    </row>
    <row r="4" spans="1:16">
      <c r="A4" t="s">
        <v>100</v>
      </c>
      <c r="B4" t="s">
        <v>100</v>
      </c>
      <c r="C4" t="s">
        <v>101</v>
      </c>
      <c r="D4" t="s">
        <v>79</v>
      </c>
      <c r="E4" s="1">
        <v>-5511</v>
      </c>
      <c r="F4" s="1">
        <v>520277.8</v>
      </c>
      <c r="G4">
        <v>60</v>
      </c>
      <c r="H4">
        <v>4010</v>
      </c>
      <c r="I4">
        <v>60</v>
      </c>
      <c r="J4" s="14"/>
      <c r="K4" s="14"/>
    </row>
    <row r="5" spans="1:16">
      <c r="A5" t="s">
        <v>102</v>
      </c>
      <c r="B5" t="s">
        <v>102</v>
      </c>
      <c r="C5" t="s">
        <v>103</v>
      </c>
      <c r="D5" t="s">
        <v>11</v>
      </c>
      <c r="E5" s="1">
        <v>-25657</v>
      </c>
      <c r="F5" s="1">
        <v>525788.80000000005</v>
      </c>
      <c r="G5">
        <v>59</v>
      </c>
      <c r="H5">
        <v>4010</v>
      </c>
      <c r="I5">
        <v>59</v>
      </c>
      <c r="J5" s="14"/>
      <c r="K5" s="14"/>
    </row>
    <row r="6" spans="1:16">
      <c r="A6" t="s">
        <v>104</v>
      </c>
      <c r="B6" t="s">
        <v>104</v>
      </c>
      <c r="C6" t="s">
        <v>15</v>
      </c>
      <c r="D6" t="s">
        <v>16</v>
      </c>
      <c r="E6" s="1">
        <v>-320</v>
      </c>
      <c r="F6" s="1">
        <v>551445.80000000005</v>
      </c>
      <c r="G6">
        <v>58</v>
      </c>
      <c r="H6">
        <v>6991</v>
      </c>
      <c r="I6">
        <v>58</v>
      </c>
      <c r="J6" s="14"/>
      <c r="K6" s="14"/>
    </row>
    <row r="7" spans="1:16">
      <c r="A7" t="s">
        <v>105</v>
      </c>
      <c r="B7" t="s">
        <v>105</v>
      </c>
      <c r="C7" t="s">
        <v>6</v>
      </c>
      <c r="D7" t="s">
        <v>7</v>
      </c>
      <c r="E7" s="1">
        <v>73267</v>
      </c>
      <c r="F7" s="1">
        <v>551765.80000000005</v>
      </c>
      <c r="G7">
        <v>57</v>
      </c>
      <c r="H7">
        <v>3050</v>
      </c>
      <c r="I7">
        <v>57</v>
      </c>
      <c r="J7" s="14"/>
      <c r="K7" s="14"/>
      <c r="L7" s="62" t="s">
        <v>77</v>
      </c>
      <c r="M7" s="63">
        <v>369982.61</v>
      </c>
      <c r="N7" s="64"/>
    </row>
    <row r="8" spans="1:16">
      <c r="A8" t="s">
        <v>106</v>
      </c>
      <c r="B8" t="s">
        <v>106</v>
      </c>
      <c r="C8" t="s">
        <v>107</v>
      </c>
      <c r="D8" t="s">
        <v>11</v>
      </c>
      <c r="E8" s="1">
        <v>-244223</v>
      </c>
      <c r="F8" s="1">
        <v>478498.8</v>
      </c>
      <c r="G8">
        <v>56</v>
      </c>
      <c r="H8">
        <v>4020</v>
      </c>
      <c r="I8">
        <v>56</v>
      </c>
      <c r="K8" s="62">
        <v>3060</v>
      </c>
      <c r="L8" s="87" t="s">
        <v>180</v>
      </c>
      <c r="M8" s="53">
        <f t="shared" ref="M8:M19" si="0">SUMIF(H:H,K8,E:E)</f>
        <v>20643.240000000002</v>
      </c>
    </row>
    <row r="9" spans="1:16">
      <c r="A9" t="s">
        <v>108</v>
      </c>
      <c r="B9" t="s">
        <v>109</v>
      </c>
      <c r="C9" t="s">
        <v>8</v>
      </c>
      <c r="D9" t="s">
        <v>9</v>
      </c>
      <c r="E9" s="1">
        <v>-10730.03</v>
      </c>
      <c r="F9" s="1">
        <v>722721.8</v>
      </c>
      <c r="G9">
        <v>55</v>
      </c>
      <c r="H9">
        <v>2390</v>
      </c>
      <c r="I9">
        <v>55</v>
      </c>
      <c r="K9" s="59">
        <v>3010</v>
      </c>
      <c r="L9" s="4" t="s">
        <v>17</v>
      </c>
      <c r="M9" s="53">
        <f t="shared" si="0"/>
        <v>100310</v>
      </c>
      <c r="N9" s="64"/>
    </row>
    <row r="10" spans="1:16">
      <c r="A10" t="s">
        <v>110</v>
      </c>
      <c r="B10" t="s">
        <v>110</v>
      </c>
      <c r="C10" t="s">
        <v>6</v>
      </c>
      <c r="D10" t="s">
        <v>7</v>
      </c>
      <c r="E10" s="1">
        <v>150</v>
      </c>
      <c r="F10" s="1">
        <v>733451.83</v>
      </c>
      <c r="G10">
        <v>54</v>
      </c>
      <c r="H10">
        <v>3010</v>
      </c>
      <c r="I10">
        <v>54</v>
      </c>
      <c r="K10" s="59">
        <v>3020</v>
      </c>
      <c r="L10" s="5" t="s">
        <v>18</v>
      </c>
      <c r="M10" s="53">
        <f t="shared" si="0"/>
        <v>169819.61</v>
      </c>
      <c r="N10" s="64"/>
      <c r="P10" s="1"/>
    </row>
    <row r="11" spans="1:16">
      <c r="A11" t="s">
        <v>111</v>
      </c>
      <c r="B11" t="s">
        <v>111</v>
      </c>
      <c r="C11" t="s">
        <v>15</v>
      </c>
      <c r="D11" t="s">
        <v>16</v>
      </c>
      <c r="E11" s="1">
        <v>-260</v>
      </c>
      <c r="F11" s="1">
        <v>733301.83</v>
      </c>
      <c r="G11">
        <v>53</v>
      </c>
      <c r="H11">
        <v>6991</v>
      </c>
      <c r="I11">
        <v>53</v>
      </c>
      <c r="K11" s="59">
        <v>3030</v>
      </c>
      <c r="L11" s="6" t="s">
        <v>19</v>
      </c>
      <c r="M11" s="53">
        <f t="shared" si="0"/>
        <v>64082</v>
      </c>
      <c r="N11" s="64"/>
    </row>
    <row r="12" spans="1:16">
      <c r="A12" t="s">
        <v>112</v>
      </c>
      <c r="B12" t="s">
        <v>112</v>
      </c>
      <c r="C12" t="s">
        <v>6</v>
      </c>
      <c r="D12" t="s">
        <v>7</v>
      </c>
      <c r="E12" s="1">
        <v>1110</v>
      </c>
      <c r="F12" s="1">
        <v>733561.83</v>
      </c>
      <c r="G12">
        <v>52</v>
      </c>
      <c r="H12">
        <v>3010</v>
      </c>
      <c r="I12">
        <v>52</v>
      </c>
      <c r="K12" s="59">
        <v>3040</v>
      </c>
      <c r="L12" s="7" t="s">
        <v>20</v>
      </c>
      <c r="M12" s="53">
        <f t="shared" si="0"/>
        <v>0</v>
      </c>
      <c r="N12" s="64"/>
      <c r="O12" s="50" t="s">
        <v>186</v>
      </c>
      <c r="P12" s="50" t="s">
        <v>187</v>
      </c>
    </row>
    <row r="13" spans="1:16">
      <c r="A13" t="s">
        <v>113</v>
      </c>
      <c r="B13" t="s">
        <v>113</v>
      </c>
      <c r="C13" t="s">
        <v>6</v>
      </c>
      <c r="D13" t="s">
        <v>7</v>
      </c>
      <c r="E13" s="1">
        <v>150</v>
      </c>
      <c r="F13" s="1">
        <v>732451.83</v>
      </c>
      <c r="G13">
        <v>51</v>
      </c>
      <c r="H13">
        <v>3010</v>
      </c>
      <c r="I13">
        <v>51</v>
      </c>
      <c r="K13" s="59">
        <v>2390</v>
      </c>
      <c r="L13" s="8" t="s">
        <v>21</v>
      </c>
      <c r="M13" s="90">
        <f t="shared" si="0"/>
        <v>-63351.709999999992</v>
      </c>
      <c r="N13" s="91"/>
      <c r="O13" s="92">
        <f>' RR 2021'!B26</f>
        <v>14019.71</v>
      </c>
      <c r="P13" s="92">
        <f>M13+O13</f>
        <v>-49331.999999999993</v>
      </c>
    </row>
    <row r="14" spans="1:16">
      <c r="A14" t="s">
        <v>114</v>
      </c>
      <c r="B14" t="s">
        <v>114</v>
      </c>
      <c r="C14" t="s">
        <v>6</v>
      </c>
      <c r="D14" t="s">
        <v>7</v>
      </c>
      <c r="E14" s="1">
        <v>500</v>
      </c>
      <c r="F14" s="1">
        <v>732301.83</v>
      </c>
      <c r="G14">
        <v>50</v>
      </c>
      <c r="H14">
        <v>3010</v>
      </c>
      <c r="I14">
        <v>50</v>
      </c>
      <c r="K14" s="59">
        <v>6991</v>
      </c>
      <c r="L14" s="9" t="s">
        <v>22</v>
      </c>
      <c r="M14" s="53">
        <f t="shared" si="0"/>
        <v>-2084.25</v>
      </c>
      <c r="N14" s="64"/>
      <c r="O14" s="52"/>
      <c r="P14" s="54"/>
    </row>
    <row r="15" spans="1:16">
      <c r="A15" t="s">
        <v>115</v>
      </c>
      <c r="B15" t="s">
        <v>115</v>
      </c>
      <c r="C15" t="s">
        <v>6</v>
      </c>
      <c r="D15" t="s">
        <v>7</v>
      </c>
      <c r="E15" s="1">
        <v>770</v>
      </c>
      <c r="F15" s="1">
        <v>731801.83</v>
      </c>
      <c r="G15">
        <v>49</v>
      </c>
      <c r="H15">
        <v>3010</v>
      </c>
      <c r="I15">
        <v>49</v>
      </c>
      <c r="K15" s="59">
        <v>4010</v>
      </c>
      <c r="L15" s="10" t="s">
        <v>23</v>
      </c>
      <c r="M15" s="53">
        <f t="shared" si="0"/>
        <v>-142402</v>
      </c>
      <c r="N15" s="64"/>
    </row>
    <row r="16" spans="1:16">
      <c r="A16" t="s">
        <v>116</v>
      </c>
      <c r="B16" t="s">
        <v>116</v>
      </c>
      <c r="C16" t="s">
        <v>6</v>
      </c>
      <c r="D16" t="s">
        <v>7</v>
      </c>
      <c r="E16" s="1">
        <v>170955.75</v>
      </c>
      <c r="F16" s="1">
        <v>731031.83</v>
      </c>
      <c r="G16">
        <v>48</v>
      </c>
      <c r="H16">
        <v>3050</v>
      </c>
      <c r="I16">
        <v>48</v>
      </c>
      <c r="K16" s="59">
        <v>6990</v>
      </c>
      <c r="L16" s="11" t="s">
        <v>24</v>
      </c>
      <c r="M16" s="53">
        <f t="shared" si="0"/>
        <v>-1810</v>
      </c>
    </row>
    <row r="17" spans="1:16">
      <c r="A17" t="s">
        <v>117</v>
      </c>
      <c r="B17" t="s">
        <v>117</v>
      </c>
      <c r="C17" t="s">
        <v>6</v>
      </c>
      <c r="D17" t="s">
        <v>7</v>
      </c>
      <c r="E17" s="1">
        <v>1110</v>
      </c>
      <c r="F17" s="1">
        <v>560076.07999999996</v>
      </c>
      <c r="G17">
        <v>47</v>
      </c>
      <c r="H17">
        <v>3010</v>
      </c>
      <c r="I17">
        <v>47</v>
      </c>
      <c r="K17" s="59">
        <v>4020</v>
      </c>
      <c r="L17" s="12" t="s">
        <v>25</v>
      </c>
      <c r="M17" s="53">
        <f t="shared" si="0"/>
        <v>-244223</v>
      </c>
      <c r="P17" s="50"/>
    </row>
    <row r="18" spans="1:16">
      <c r="A18" t="s">
        <v>118</v>
      </c>
      <c r="B18" t="s">
        <v>118</v>
      </c>
      <c r="C18" t="s">
        <v>6</v>
      </c>
      <c r="D18" t="s">
        <v>7</v>
      </c>
      <c r="E18" s="1">
        <v>7030</v>
      </c>
      <c r="F18" s="1">
        <v>558966.07999999996</v>
      </c>
      <c r="G18">
        <v>46</v>
      </c>
      <c r="H18">
        <v>3010</v>
      </c>
      <c r="I18">
        <v>46</v>
      </c>
      <c r="K18" s="59">
        <v>3050</v>
      </c>
      <c r="L18" s="13" t="s">
        <v>26</v>
      </c>
      <c r="M18" s="53">
        <f t="shared" si="0"/>
        <v>244222.75</v>
      </c>
    </row>
    <row r="19" spans="1:16">
      <c r="A19" t="s">
        <v>119</v>
      </c>
      <c r="B19" t="s">
        <v>119</v>
      </c>
      <c r="C19" t="s">
        <v>6</v>
      </c>
      <c r="D19" t="s">
        <v>7</v>
      </c>
      <c r="E19" s="1">
        <v>650</v>
      </c>
      <c r="F19" s="1">
        <v>551936.07999999996</v>
      </c>
      <c r="G19">
        <v>45</v>
      </c>
      <c r="H19">
        <v>3010</v>
      </c>
      <c r="I19">
        <v>45</v>
      </c>
      <c r="K19" s="59">
        <v>2350</v>
      </c>
      <c r="L19" s="58" t="s">
        <v>80</v>
      </c>
      <c r="M19" s="53">
        <f t="shared" si="0"/>
        <v>0</v>
      </c>
      <c r="P19" s="62"/>
    </row>
    <row r="20" spans="1:16">
      <c r="A20" t="s">
        <v>120</v>
      </c>
      <c r="B20" t="s">
        <v>120</v>
      </c>
      <c r="C20" t="s">
        <v>6</v>
      </c>
      <c r="D20" t="s">
        <v>7</v>
      </c>
      <c r="E20" s="1">
        <v>4000</v>
      </c>
      <c r="F20" s="1">
        <v>551286.07999999996</v>
      </c>
      <c r="G20">
        <v>44</v>
      </c>
      <c r="H20">
        <v>3010</v>
      </c>
      <c r="I20">
        <v>44</v>
      </c>
      <c r="J20" s="14"/>
      <c r="K20" s="14"/>
      <c r="L20" t="s">
        <v>27</v>
      </c>
      <c r="O20" s="1"/>
    </row>
    <row r="21" spans="1:16">
      <c r="A21" t="s">
        <v>121</v>
      </c>
      <c r="B21" t="s">
        <v>121</v>
      </c>
      <c r="C21" t="s">
        <v>6</v>
      </c>
      <c r="D21" t="s">
        <v>7</v>
      </c>
      <c r="E21" s="1">
        <v>2310</v>
      </c>
      <c r="F21" s="1">
        <v>547286.07999999996</v>
      </c>
      <c r="G21">
        <v>43</v>
      </c>
      <c r="H21">
        <v>3010</v>
      </c>
      <c r="I21">
        <v>43</v>
      </c>
      <c r="J21" s="14"/>
      <c r="K21" s="14"/>
      <c r="L21" s="62" t="s">
        <v>78</v>
      </c>
      <c r="M21" s="63">
        <f>SUM(M7:M20)</f>
        <v>515189.25</v>
      </c>
      <c r="O21" s="50"/>
    </row>
    <row r="22" spans="1:16">
      <c r="A22" t="s">
        <v>122</v>
      </c>
      <c r="B22" t="s">
        <v>122</v>
      </c>
      <c r="C22" t="s">
        <v>6</v>
      </c>
      <c r="D22" t="s">
        <v>7</v>
      </c>
      <c r="E22" s="1">
        <v>58340</v>
      </c>
      <c r="F22" s="1">
        <v>544976.07999999996</v>
      </c>
      <c r="G22">
        <v>42</v>
      </c>
      <c r="H22">
        <v>3010</v>
      </c>
      <c r="I22">
        <v>42</v>
      </c>
      <c r="J22" s="14"/>
      <c r="K22" s="14"/>
      <c r="L22" s="62" t="s">
        <v>28</v>
      </c>
      <c r="M22" s="63">
        <f>SUM(M8:M19)</f>
        <v>145206.64000000001</v>
      </c>
    </row>
    <row r="23" spans="1:16">
      <c r="A23" t="s">
        <v>122</v>
      </c>
      <c r="B23" t="s">
        <v>122</v>
      </c>
      <c r="C23" t="s">
        <v>8</v>
      </c>
      <c r="D23" t="s">
        <v>9</v>
      </c>
      <c r="E23" s="1">
        <v>-5020.96</v>
      </c>
      <c r="F23" s="1">
        <v>486636.08</v>
      </c>
      <c r="G23">
        <v>41</v>
      </c>
      <c r="H23">
        <v>2390</v>
      </c>
      <c r="I23">
        <v>41</v>
      </c>
      <c r="J23" s="14"/>
      <c r="K23" s="14"/>
      <c r="L23" s="50" t="s">
        <v>92</v>
      </c>
      <c r="M23" s="1">
        <f>F2-F64</f>
        <v>145206.64000000001</v>
      </c>
      <c r="N23" s="1"/>
    </row>
    <row r="24" spans="1:16">
      <c r="A24" t="s">
        <v>123</v>
      </c>
      <c r="B24" t="s">
        <v>123</v>
      </c>
      <c r="C24" t="s">
        <v>6</v>
      </c>
      <c r="D24" t="s">
        <v>7</v>
      </c>
      <c r="E24" s="1">
        <v>2660</v>
      </c>
      <c r="F24" s="1">
        <v>491657.04</v>
      </c>
      <c r="G24">
        <v>40</v>
      </c>
      <c r="H24">
        <v>3010</v>
      </c>
      <c r="I24">
        <v>40</v>
      </c>
      <c r="J24" s="14"/>
      <c r="K24" s="14"/>
    </row>
    <row r="25" spans="1:16">
      <c r="A25" t="s">
        <v>124</v>
      </c>
      <c r="B25" t="s">
        <v>124</v>
      </c>
      <c r="C25" t="s">
        <v>15</v>
      </c>
      <c r="D25" t="s">
        <v>16</v>
      </c>
      <c r="E25" s="1">
        <v>-100</v>
      </c>
      <c r="F25" s="1">
        <v>488997.04</v>
      </c>
      <c r="G25">
        <v>39</v>
      </c>
      <c r="H25">
        <v>6991</v>
      </c>
      <c r="I25">
        <v>39</v>
      </c>
      <c r="J25" s="14"/>
      <c r="K25" s="14"/>
    </row>
    <row r="26" spans="1:16">
      <c r="A26" t="s">
        <v>124</v>
      </c>
      <c r="B26" t="s">
        <v>124</v>
      </c>
      <c r="C26" t="s">
        <v>6</v>
      </c>
      <c r="D26" t="s">
        <v>7</v>
      </c>
      <c r="E26" s="1">
        <v>7320</v>
      </c>
      <c r="F26" s="1">
        <v>489097.04</v>
      </c>
      <c r="G26">
        <v>38</v>
      </c>
      <c r="H26">
        <v>3010</v>
      </c>
      <c r="I26">
        <v>38</v>
      </c>
      <c r="J26" s="14"/>
      <c r="K26" s="14"/>
    </row>
    <row r="27" spans="1:16">
      <c r="A27" t="s">
        <v>125</v>
      </c>
      <c r="B27" t="s">
        <v>125</v>
      </c>
      <c r="C27" t="s">
        <v>6</v>
      </c>
      <c r="D27" t="s">
        <v>7</v>
      </c>
      <c r="E27" s="1">
        <v>1730</v>
      </c>
      <c r="F27" s="1">
        <v>481777.04</v>
      </c>
      <c r="G27">
        <v>37</v>
      </c>
      <c r="H27">
        <v>3010</v>
      </c>
      <c r="I27">
        <v>37</v>
      </c>
      <c r="J27" s="14"/>
      <c r="K27" s="14"/>
    </row>
    <row r="28" spans="1:16">
      <c r="A28" t="s">
        <v>126</v>
      </c>
      <c r="B28" t="s">
        <v>126</v>
      </c>
      <c r="C28" t="s">
        <v>6</v>
      </c>
      <c r="D28" t="s">
        <v>7</v>
      </c>
      <c r="E28" s="1">
        <v>11210</v>
      </c>
      <c r="F28" s="1">
        <v>480047.04</v>
      </c>
      <c r="G28">
        <v>36</v>
      </c>
      <c r="H28">
        <v>3010</v>
      </c>
      <c r="I28">
        <v>36</v>
      </c>
      <c r="J28" s="14"/>
      <c r="K28" s="14"/>
    </row>
    <row r="29" spans="1:16">
      <c r="A29" t="s">
        <v>127</v>
      </c>
      <c r="B29" t="s">
        <v>127</v>
      </c>
      <c r="C29" t="s">
        <v>6</v>
      </c>
      <c r="D29" t="s">
        <v>7</v>
      </c>
      <c r="E29" s="1">
        <v>64082</v>
      </c>
      <c r="F29" s="1">
        <v>468837.04</v>
      </c>
      <c r="G29">
        <v>35</v>
      </c>
      <c r="H29">
        <v>3030</v>
      </c>
      <c r="I29">
        <v>35</v>
      </c>
      <c r="J29" s="14"/>
      <c r="K29" s="14"/>
    </row>
    <row r="30" spans="1:16">
      <c r="A30" t="s">
        <v>128</v>
      </c>
      <c r="B30" t="s">
        <v>128</v>
      </c>
      <c r="C30" t="s">
        <v>12</v>
      </c>
      <c r="D30" t="s">
        <v>7</v>
      </c>
      <c r="E30" s="1">
        <v>850</v>
      </c>
      <c r="F30" s="1">
        <v>404755.04</v>
      </c>
      <c r="G30">
        <v>34</v>
      </c>
      <c r="H30">
        <v>3010</v>
      </c>
      <c r="I30">
        <v>34</v>
      </c>
      <c r="J30" s="14"/>
      <c r="K30" s="14"/>
    </row>
    <row r="31" spans="1:16">
      <c r="A31" t="s">
        <v>129</v>
      </c>
      <c r="B31" t="s">
        <v>129</v>
      </c>
      <c r="C31" t="s">
        <v>130</v>
      </c>
      <c r="D31" t="s">
        <v>11</v>
      </c>
      <c r="E31" s="1">
        <v>-37323</v>
      </c>
      <c r="F31" s="1">
        <v>403905.04</v>
      </c>
      <c r="G31">
        <v>33</v>
      </c>
      <c r="H31">
        <v>4010</v>
      </c>
      <c r="I31">
        <v>33</v>
      </c>
      <c r="J31" s="14"/>
      <c r="K31" s="14"/>
    </row>
    <row r="32" spans="1:16">
      <c r="A32" t="s">
        <v>131</v>
      </c>
      <c r="B32" t="s">
        <v>131</v>
      </c>
      <c r="C32" t="s">
        <v>6</v>
      </c>
      <c r="D32" t="s">
        <v>7</v>
      </c>
      <c r="E32" s="1">
        <v>420</v>
      </c>
      <c r="F32" s="1">
        <v>441228.04</v>
      </c>
      <c r="G32">
        <v>32</v>
      </c>
      <c r="H32">
        <v>3010</v>
      </c>
      <c r="I32">
        <v>32</v>
      </c>
      <c r="J32" s="14"/>
      <c r="K32" s="14"/>
    </row>
    <row r="33" spans="1:12">
      <c r="A33" t="s">
        <v>132</v>
      </c>
      <c r="B33" t="s">
        <v>132</v>
      </c>
      <c r="C33" t="s">
        <v>15</v>
      </c>
      <c r="D33" t="s">
        <v>16</v>
      </c>
      <c r="E33" s="1">
        <v>-100</v>
      </c>
      <c r="F33" s="1">
        <v>440808.04</v>
      </c>
      <c r="G33">
        <v>31</v>
      </c>
      <c r="H33">
        <v>6991</v>
      </c>
      <c r="I33">
        <v>31</v>
      </c>
      <c r="J33" s="14"/>
      <c r="K33" s="14"/>
    </row>
    <row r="34" spans="1:12">
      <c r="A34" t="s">
        <v>133</v>
      </c>
      <c r="B34" t="s">
        <v>134</v>
      </c>
      <c r="C34" t="s">
        <v>8</v>
      </c>
      <c r="D34" t="s">
        <v>9</v>
      </c>
      <c r="E34" s="1">
        <v>-10822.3</v>
      </c>
      <c r="F34" s="1">
        <v>440908.04</v>
      </c>
      <c r="G34">
        <v>30</v>
      </c>
      <c r="H34">
        <v>2390</v>
      </c>
      <c r="I34">
        <v>30</v>
      </c>
      <c r="J34" s="14"/>
      <c r="K34" s="14"/>
    </row>
    <row r="35" spans="1:12">
      <c r="A35" t="s">
        <v>135</v>
      </c>
      <c r="B35" t="s">
        <v>135</v>
      </c>
      <c r="C35" t="s">
        <v>15</v>
      </c>
      <c r="D35" t="s">
        <v>16</v>
      </c>
      <c r="E35" s="1">
        <v>-100</v>
      </c>
      <c r="F35" s="1">
        <v>451730.34</v>
      </c>
      <c r="G35">
        <v>29</v>
      </c>
      <c r="H35">
        <v>6991</v>
      </c>
      <c r="I35">
        <v>29</v>
      </c>
      <c r="J35" s="14"/>
      <c r="K35" s="14"/>
    </row>
    <row r="36" spans="1:12">
      <c r="A36" t="s">
        <v>136</v>
      </c>
      <c r="B36" t="s">
        <v>136</v>
      </c>
      <c r="C36" t="s">
        <v>137</v>
      </c>
      <c r="D36" t="s">
        <v>138</v>
      </c>
      <c r="E36" s="1">
        <v>-2558</v>
      </c>
      <c r="F36" s="1">
        <v>451830.34</v>
      </c>
      <c r="G36">
        <v>28</v>
      </c>
      <c r="H36">
        <v>4010</v>
      </c>
      <c r="I36">
        <v>28</v>
      </c>
      <c r="J36" s="14"/>
      <c r="K36" s="14"/>
      <c r="L36" s="1"/>
    </row>
    <row r="37" spans="1:12">
      <c r="A37" t="s">
        <v>136</v>
      </c>
      <c r="B37" t="s">
        <v>136</v>
      </c>
      <c r="C37" t="s">
        <v>139</v>
      </c>
      <c r="D37" t="s">
        <v>11</v>
      </c>
      <c r="E37" s="1">
        <v>-7300</v>
      </c>
      <c r="F37" s="1">
        <v>454388.34</v>
      </c>
      <c r="G37">
        <v>27</v>
      </c>
      <c r="H37">
        <v>4010</v>
      </c>
      <c r="I37">
        <v>27</v>
      </c>
      <c r="J37" s="14"/>
      <c r="K37" s="14"/>
    </row>
    <row r="38" spans="1:12">
      <c r="A38" t="s">
        <v>140</v>
      </c>
      <c r="B38" t="s">
        <v>140</v>
      </c>
      <c r="C38" t="s">
        <v>8</v>
      </c>
      <c r="D38" t="s">
        <v>9</v>
      </c>
      <c r="E38" s="1">
        <v>-5040.34</v>
      </c>
      <c r="F38" s="1">
        <v>461688.34</v>
      </c>
      <c r="G38">
        <v>26</v>
      </c>
      <c r="H38">
        <v>2390</v>
      </c>
      <c r="I38">
        <v>26</v>
      </c>
      <c r="J38" s="14"/>
      <c r="K38" s="14"/>
      <c r="L38" s="50"/>
    </row>
    <row r="39" spans="1:12">
      <c r="A39" t="s">
        <v>141</v>
      </c>
      <c r="B39" t="s">
        <v>141</v>
      </c>
      <c r="C39" t="s">
        <v>15</v>
      </c>
      <c r="D39" t="s">
        <v>16</v>
      </c>
      <c r="E39" s="1">
        <v>-103</v>
      </c>
      <c r="F39" s="1">
        <v>466728.68</v>
      </c>
      <c r="G39">
        <v>25</v>
      </c>
      <c r="H39">
        <v>6991</v>
      </c>
      <c r="I39">
        <v>25</v>
      </c>
      <c r="J39" s="14"/>
      <c r="K39" s="14"/>
    </row>
    <row r="40" spans="1:12">
      <c r="A40" t="s">
        <v>142</v>
      </c>
      <c r="B40" t="s">
        <v>142</v>
      </c>
      <c r="C40" t="s">
        <v>13</v>
      </c>
      <c r="D40" t="s">
        <v>143</v>
      </c>
      <c r="E40" s="1">
        <v>-3562</v>
      </c>
      <c r="F40" s="1">
        <v>466831.68</v>
      </c>
      <c r="G40">
        <v>24</v>
      </c>
      <c r="H40">
        <v>4010</v>
      </c>
      <c r="I40">
        <v>24</v>
      </c>
      <c r="J40" s="14"/>
      <c r="K40" s="14"/>
      <c r="L40" s="1"/>
    </row>
    <row r="41" spans="1:12">
      <c r="A41" t="s">
        <v>144</v>
      </c>
      <c r="B41" t="s">
        <v>144</v>
      </c>
      <c r="C41" t="s">
        <v>145</v>
      </c>
      <c r="D41" t="s">
        <v>146</v>
      </c>
      <c r="E41" s="1">
        <v>-161.25</v>
      </c>
      <c r="F41" s="1">
        <v>470393.68</v>
      </c>
      <c r="G41">
        <v>23</v>
      </c>
      <c r="H41">
        <v>6991</v>
      </c>
      <c r="I41">
        <v>23</v>
      </c>
      <c r="J41" s="14"/>
      <c r="K41" s="14"/>
    </row>
    <row r="42" spans="1:12">
      <c r="A42" t="s">
        <v>147</v>
      </c>
      <c r="B42" t="s">
        <v>147</v>
      </c>
      <c r="C42" t="s">
        <v>15</v>
      </c>
      <c r="D42" t="s">
        <v>16</v>
      </c>
      <c r="E42" s="1">
        <v>-120</v>
      </c>
      <c r="F42" s="1">
        <v>470554.93</v>
      </c>
      <c r="G42">
        <v>22</v>
      </c>
      <c r="H42">
        <v>6991</v>
      </c>
      <c r="I42">
        <v>22</v>
      </c>
      <c r="J42" s="14"/>
      <c r="K42" s="14"/>
    </row>
    <row r="43" spans="1:12">
      <c r="A43" t="s">
        <v>148</v>
      </c>
      <c r="B43" t="s">
        <v>148</v>
      </c>
      <c r="C43" t="s">
        <v>149</v>
      </c>
      <c r="D43" t="s">
        <v>150</v>
      </c>
      <c r="E43" s="1">
        <v>-2838</v>
      </c>
      <c r="F43" s="1">
        <v>470674.93</v>
      </c>
      <c r="G43">
        <v>21</v>
      </c>
      <c r="H43">
        <v>4010</v>
      </c>
      <c r="I43">
        <v>21</v>
      </c>
      <c r="J43" s="14"/>
      <c r="K43" s="14"/>
      <c r="L43" s="50"/>
    </row>
    <row r="44" spans="1:12">
      <c r="A44" t="s">
        <v>151</v>
      </c>
      <c r="B44" t="s">
        <v>151</v>
      </c>
      <c r="C44" t="s">
        <v>152</v>
      </c>
      <c r="D44" t="s">
        <v>79</v>
      </c>
      <c r="E44" s="1">
        <v>-5155</v>
      </c>
      <c r="F44" s="1">
        <v>473512.93</v>
      </c>
      <c r="G44">
        <v>20</v>
      </c>
      <c r="H44">
        <v>4010</v>
      </c>
      <c r="I44">
        <v>20</v>
      </c>
      <c r="J44" s="14"/>
      <c r="K44" s="14"/>
    </row>
    <row r="45" spans="1:12">
      <c r="A45" t="s">
        <v>153</v>
      </c>
      <c r="B45" t="s">
        <v>153</v>
      </c>
      <c r="C45" t="s">
        <v>13</v>
      </c>
      <c r="D45" t="s">
        <v>154</v>
      </c>
      <c r="E45" s="1">
        <v>-220</v>
      </c>
      <c r="F45" s="1">
        <v>478667.93</v>
      </c>
      <c r="G45">
        <v>19</v>
      </c>
      <c r="H45">
        <v>6991</v>
      </c>
      <c r="I45">
        <v>19</v>
      </c>
      <c r="J45" s="14"/>
      <c r="K45" s="14"/>
      <c r="L45" s="62"/>
    </row>
    <row r="46" spans="1:12">
      <c r="A46" t="s">
        <v>153</v>
      </c>
      <c r="B46" t="s">
        <v>153</v>
      </c>
      <c r="C46" t="s">
        <v>155</v>
      </c>
      <c r="D46" t="s">
        <v>14</v>
      </c>
      <c r="E46" s="1">
        <v>-1810</v>
      </c>
      <c r="F46" s="1">
        <v>478887.93</v>
      </c>
      <c r="G46">
        <v>18</v>
      </c>
      <c r="H46">
        <v>6990</v>
      </c>
      <c r="I46">
        <v>18</v>
      </c>
      <c r="J46" s="14"/>
      <c r="K46" s="14"/>
    </row>
    <row r="47" spans="1:12">
      <c r="A47" t="s">
        <v>156</v>
      </c>
      <c r="B47" t="s">
        <v>156</v>
      </c>
      <c r="C47" t="s">
        <v>8</v>
      </c>
      <c r="D47" t="s">
        <v>9</v>
      </c>
      <c r="E47" s="1">
        <v>-10808.89</v>
      </c>
      <c r="F47" s="1">
        <v>480697.93</v>
      </c>
      <c r="G47">
        <v>17</v>
      </c>
      <c r="H47">
        <v>2390</v>
      </c>
      <c r="I47">
        <v>17</v>
      </c>
      <c r="J47" s="14"/>
      <c r="K47" s="14"/>
    </row>
    <row r="48" spans="1:12">
      <c r="A48" t="s">
        <v>157</v>
      </c>
      <c r="B48" t="s">
        <v>157</v>
      </c>
      <c r="C48" t="s">
        <v>12</v>
      </c>
      <c r="D48" t="s">
        <v>7</v>
      </c>
      <c r="E48" s="1">
        <v>860</v>
      </c>
      <c r="F48" s="1">
        <v>491506.82</v>
      </c>
      <c r="G48">
        <v>16</v>
      </c>
      <c r="H48">
        <v>3060</v>
      </c>
      <c r="I48">
        <v>16</v>
      </c>
      <c r="J48" s="14"/>
      <c r="K48" s="14"/>
    </row>
    <row r="49" spans="1:11">
      <c r="A49" t="s">
        <v>158</v>
      </c>
      <c r="B49" t="s">
        <v>158</v>
      </c>
      <c r="C49" t="s">
        <v>159</v>
      </c>
      <c r="D49" t="s">
        <v>10</v>
      </c>
      <c r="E49" s="1">
        <v>-25200</v>
      </c>
      <c r="F49" s="1">
        <v>490646.82</v>
      </c>
      <c r="G49">
        <v>15</v>
      </c>
      <c r="H49">
        <v>4010</v>
      </c>
      <c r="I49">
        <v>15</v>
      </c>
      <c r="J49" s="14"/>
      <c r="K49" s="14"/>
    </row>
    <row r="50" spans="1:11">
      <c r="A50" t="s">
        <v>160</v>
      </c>
      <c r="B50" t="s">
        <v>160</v>
      </c>
      <c r="C50" t="s">
        <v>15</v>
      </c>
      <c r="D50" t="s">
        <v>16</v>
      </c>
      <c r="E50" s="1">
        <v>-120</v>
      </c>
      <c r="F50" s="1">
        <v>515846.82</v>
      </c>
      <c r="G50">
        <v>14</v>
      </c>
      <c r="H50">
        <v>6991</v>
      </c>
      <c r="I50">
        <v>14</v>
      </c>
      <c r="J50" s="14"/>
      <c r="K50" s="14"/>
    </row>
    <row r="51" spans="1:11">
      <c r="A51" t="s">
        <v>161</v>
      </c>
      <c r="B51" t="s">
        <v>161</v>
      </c>
      <c r="C51" t="s">
        <v>6</v>
      </c>
      <c r="D51" t="s">
        <v>7</v>
      </c>
      <c r="E51" s="1">
        <v>860</v>
      </c>
      <c r="F51" s="1">
        <v>515966.82</v>
      </c>
      <c r="G51">
        <v>13</v>
      </c>
      <c r="H51">
        <v>3060</v>
      </c>
      <c r="I51">
        <v>13</v>
      </c>
      <c r="J51" s="14"/>
      <c r="K51" s="14"/>
    </row>
    <row r="52" spans="1:11">
      <c r="A52" t="s">
        <v>162</v>
      </c>
      <c r="B52" t="s">
        <v>162</v>
      </c>
      <c r="C52" t="s">
        <v>8</v>
      </c>
      <c r="D52" t="s">
        <v>9</v>
      </c>
      <c r="E52" s="1">
        <v>-5005.16</v>
      </c>
      <c r="F52" s="1">
        <v>515106.82</v>
      </c>
      <c r="G52">
        <v>12</v>
      </c>
      <c r="H52">
        <v>2390</v>
      </c>
      <c r="I52">
        <v>12</v>
      </c>
      <c r="J52" s="14"/>
      <c r="K52" s="14"/>
    </row>
    <row r="53" spans="1:11">
      <c r="A53" t="s">
        <v>163</v>
      </c>
      <c r="B53" t="s">
        <v>163</v>
      </c>
      <c r="C53" t="s">
        <v>15</v>
      </c>
      <c r="D53" t="s">
        <v>16</v>
      </c>
      <c r="E53" s="1">
        <v>-120</v>
      </c>
      <c r="F53" s="1">
        <v>520111.98</v>
      </c>
      <c r="G53">
        <v>11</v>
      </c>
      <c r="H53">
        <v>6991</v>
      </c>
      <c r="I53">
        <v>11</v>
      </c>
      <c r="J53" s="14"/>
      <c r="K53" s="14"/>
    </row>
    <row r="54" spans="1:11">
      <c r="A54" t="s">
        <v>164</v>
      </c>
      <c r="B54" t="s">
        <v>164</v>
      </c>
      <c r="C54" t="s">
        <v>165</v>
      </c>
      <c r="D54" t="s">
        <v>79</v>
      </c>
      <c r="E54" s="1">
        <v>-4808</v>
      </c>
      <c r="F54" s="1">
        <v>520231.98</v>
      </c>
      <c r="G54">
        <v>10</v>
      </c>
      <c r="H54">
        <v>4010</v>
      </c>
      <c r="I54">
        <v>10</v>
      </c>
      <c r="J54" s="14"/>
      <c r="K54" s="14"/>
    </row>
    <row r="55" spans="1:11">
      <c r="A55" t="s">
        <v>166</v>
      </c>
      <c r="B55" t="s">
        <v>166</v>
      </c>
      <c r="C55" t="s">
        <v>6</v>
      </c>
      <c r="D55" t="s">
        <v>167</v>
      </c>
      <c r="E55" s="1">
        <v>2195</v>
      </c>
      <c r="F55" s="1">
        <v>525039.98</v>
      </c>
      <c r="G55">
        <v>9</v>
      </c>
      <c r="H55">
        <v>3060</v>
      </c>
      <c r="I55">
        <v>9</v>
      </c>
      <c r="J55" s="14"/>
      <c r="K55" s="14"/>
    </row>
    <row r="56" spans="1:11">
      <c r="A56" t="s">
        <v>168</v>
      </c>
      <c r="B56" t="s">
        <v>168</v>
      </c>
      <c r="C56" t="s">
        <v>169</v>
      </c>
      <c r="D56" t="s">
        <v>79</v>
      </c>
      <c r="E56" s="1">
        <v>-8448</v>
      </c>
      <c r="F56" s="1">
        <v>522844.98</v>
      </c>
      <c r="G56">
        <v>8</v>
      </c>
      <c r="H56">
        <v>4010</v>
      </c>
      <c r="I56">
        <v>8</v>
      </c>
      <c r="J56" s="14"/>
      <c r="K56" s="14"/>
    </row>
    <row r="57" spans="1:11">
      <c r="A57" t="s">
        <v>170</v>
      </c>
      <c r="B57" t="s">
        <v>170</v>
      </c>
      <c r="C57" t="s">
        <v>15</v>
      </c>
      <c r="D57" t="s">
        <v>16</v>
      </c>
      <c r="E57" s="1">
        <v>-120</v>
      </c>
      <c r="F57" s="1">
        <v>531292.98</v>
      </c>
      <c r="G57">
        <v>7</v>
      </c>
      <c r="H57">
        <v>6991</v>
      </c>
      <c r="I57">
        <v>7</v>
      </c>
      <c r="J57" s="14"/>
      <c r="K57" s="14"/>
    </row>
    <row r="58" spans="1:11">
      <c r="A58" t="s">
        <v>171</v>
      </c>
      <c r="B58" t="s">
        <v>171</v>
      </c>
      <c r="C58" t="s">
        <v>6</v>
      </c>
      <c r="D58" t="s">
        <v>7</v>
      </c>
      <c r="E58" s="1">
        <v>169819.61</v>
      </c>
      <c r="F58" s="1">
        <v>531412.98</v>
      </c>
      <c r="G58">
        <v>6</v>
      </c>
      <c r="H58">
        <v>3020</v>
      </c>
      <c r="I58">
        <v>6</v>
      </c>
      <c r="J58" s="14"/>
      <c r="K58" s="14"/>
    </row>
    <row r="59" spans="1:11">
      <c r="A59" t="s">
        <v>172</v>
      </c>
      <c r="B59" t="s">
        <v>173</v>
      </c>
      <c r="C59" t="s">
        <v>8</v>
      </c>
      <c r="D59" t="s">
        <v>9</v>
      </c>
      <c r="E59" s="1">
        <v>-10955.48</v>
      </c>
      <c r="F59" s="1">
        <v>361593.37</v>
      </c>
      <c r="G59">
        <v>5</v>
      </c>
      <c r="H59">
        <v>2390</v>
      </c>
      <c r="I59">
        <v>5</v>
      </c>
      <c r="J59" s="14"/>
      <c r="K59" s="14"/>
    </row>
    <row r="60" spans="1:11">
      <c r="A60" t="s">
        <v>174</v>
      </c>
      <c r="B60" t="s">
        <v>174</v>
      </c>
      <c r="C60" t="s">
        <v>15</v>
      </c>
      <c r="D60" t="s">
        <v>16</v>
      </c>
      <c r="E60" s="1">
        <v>-120</v>
      </c>
      <c r="F60" s="1">
        <v>372548.85</v>
      </c>
      <c r="G60">
        <v>4</v>
      </c>
      <c r="H60">
        <v>6991</v>
      </c>
      <c r="I60">
        <v>4</v>
      </c>
      <c r="J60" s="14"/>
      <c r="K60" s="14"/>
    </row>
    <row r="61" spans="1:11">
      <c r="A61" t="s">
        <v>175</v>
      </c>
      <c r="B61" t="s">
        <v>175</v>
      </c>
      <c r="C61" t="s">
        <v>176</v>
      </c>
      <c r="D61" t="s">
        <v>11</v>
      </c>
      <c r="E61" s="1">
        <v>-7495</v>
      </c>
      <c r="F61" s="1">
        <v>372668.85</v>
      </c>
      <c r="G61">
        <v>3</v>
      </c>
      <c r="H61">
        <v>4010</v>
      </c>
      <c r="I61">
        <v>3</v>
      </c>
      <c r="J61" s="14"/>
      <c r="K61" s="14"/>
    </row>
    <row r="62" spans="1:11">
      <c r="A62" t="s">
        <v>177</v>
      </c>
      <c r="B62" t="s">
        <v>177</v>
      </c>
      <c r="C62" t="s">
        <v>178</v>
      </c>
      <c r="D62" t="s">
        <v>11</v>
      </c>
      <c r="E62" s="1">
        <v>-6547</v>
      </c>
      <c r="F62" s="1">
        <v>380163.85</v>
      </c>
      <c r="G62">
        <v>2</v>
      </c>
      <c r="H62">
        <v>4010</v>
      </c>
      <c r="I62">
        <v>2</v>
      </c>
      <c r="J62" s="14"/>
      <c r="K62" s="14"/>
    </row>
    <row r="63" spans="1:11">
      <c r="A63" t="s">
        <v>179</v>
      </c>
      <c r="B63" t="s">
        <v>179</v>
      </c>
      <c r="C63" t="s">
        <v>6</v>
      </c>
      <c r="D63" t="s">
        <v>7</v>
      </c>
      <c r="E63" s="1">
        <v>16728.240000000002</v>
      </c>
      <c r="F63" s="1">
        <v>386710.85</v>
      </c>
      <c r="G63">
        <v>1</v>
      </c>
      <c r="H63">
        <v>3060</v>
      </c>
      <c r="I63">
        <v>1</v>
      </c>
    </row>
    <row r="64" spans="1:11">
      <c r="F64" s="50">
        <v>369982.61</v>
      </c>
    </row>
  </sheetData>
  <autoFilter ref="A1:H63" xr:uid="{79DCB358-52B2-44B5-8F33-523024DD203F}"/>
  <conditionalFormatting sqref="H2:I63">
    <cfRule type="cellIs" dxfId="13" priority="4" operator="equal">
      <formula>2350</formula>
    </cfRule>
    <cfRule type="cellIs" dxfId="12" priority="5" operator="equal">
      <formula>3050</formula>
    </cfRule>
    <cfRule type="cellIs" dxfId="11" priority="6" operator="equal">
      <formula>4020</formula>
    </cfRule>
    <cfRule type="cellIs" dxfId="10" priority="7" operator="equal">
      <formula>6990</formula>
    </cfRule>
    <cfRule type="cellIs" dxfId="9" priority="8" operator="equal">
      <formula>4010</formula>
    </cfRule>
    <cfRule type="cellIs" dxfId="8" priority="9" operator="equal">
      <formula>6991</formula>
    </cfRule>
    <cfRule type="cellIs" dxfId="7" priority="10" operator="equal">
      <formula>2390</formula>
    </cfRule>
    <cfRule type="cellIs" dxfId="6" priority="11" operator="equal">
      <formula>3040</formula>
    </cfRule>
    <cfRule type="cellIs" dxfId="5" priority="12" operator="equal">
      <formula>3030</formula>
    </cfRule>
    <cfRule type="cellIs" dxfId="4" priority="13" operator="equal">
      <formula>3020</formula>
    </cfRule>
    <cfRule type="cellIs" dxfId="3" priority="14" operator="equal">
      <formula>3010</formula>
    </cfRule>
  </conditionalFormatting>
  <conditionalFormatting sqref="H63:I63 I3 I5 I7 I9 I11 I13 I15 I17 I19 I21 I23 I25 I27 I29 I31 I33 I35 I37 I39 I41 I43 I45 I47 I49 I51 I53 I55 I57 I59 I61">
    <cfRule type="cellIs" dxfId="2" priority="3" operator="equal">
      <formula>3060</formula>
    </cfRule>
  </conditionalFormatting>
  <conditionalFormatting sqref="H55:H62 I62 I2 I4 I6 I8 I10 I12 I14 I16 I18 I20 I22 I24 I26 I28 I30 I32 I34 I36 I38 I40 I42 I44 I46 I48 I50 I52 I54 I56 I58 I60">
    <cfRule type="cellIs" dxfId="1" priority="2" operator="equal">
      <formula>3060</formula>
    </cfRule>
  </conditionalFormatting>
  <conditionalFormatting sqref="H2:H62 I62 I2 I4 I6 I8 I10 I12 I14 I16 I18 I20 I22 I24 I26 I28 I30 I32 I34 I36 I38 I40 I42 I44 I46 I48 I50 I52 I54 I56 I58 I60">
    <cfRule type="cellIs" dxfId="0" priority="1" operator="equal">
      <formula>3060</formula>
    </cfRule>
  </conditionalFormatting>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Kalkylblad</vt:lpstr>
      </vt:variant>
      <vt:variant>
        <vt:i4>3</vt:i4>
      </vt:variant>
      <vt:variant>
        <vt:lpstr>Namngivna områden</vt:lpstr>
      </vt:variant>
      <vt:variant>
        <vt:i4>2</vt:i4>
      </vt:variant>
    </vt:vector>
  </HeadingPairs>
  <TitlesOfParts>
    <vt:vector size="5" baseType="lpstr">
      <vt:lpstr>BR 2021</vt:lpstr>
      <vt:lpstr> RR 2021</vt:lpstr>
      <vt:lpstr>Verlista 2021</vt:lpstr>
      <vt:lpstr>' RR 2021'!Utskriftsområde</vt:lpstr>
      <vt:lpstr>'BR 2021'!Utskriftsområde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Kontohändelser</dc:title>
  <dc:creator>Richard Thorell</dc:creator>
  <cp:lastModifiedBy>Dahlerup</cp:lastModifiedBy>
  <cp:lastPrinted>2020-03-05T10:22:31Z</cp:lastPrinted>
  <dcterms:created xsi:type="dcterms:W3CDTF">2018-01-15T17:31:45Z</dcterms:created>
  <dcterms:modified xsi:type="dcterms:W3CDTF">2022-04-24T08:14:44Z</dcterms:modified>
</cp:coreProperties>
</file>